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bastian\Downloads\"/>
    </mc:Choice>
  </mc:AlternateContent>
  <xr:revisionPtr revIDLastSave="0" documentId="13_ncr:1_{9CC9A305-AFD9-4903-AD3C-14152CE77816}" xr6:coauthVersionLast="47" xr6:coauthVersionMax="47" xr10:uidLastSave="{00000000-0000-0000-0000-000000000000}"/>
  <bookViews>
    <workbookView xWindow="-120" yWindow="-120" windowWidth="29040" windowHeight="15720" tabRatio="930" xr2:uid="{00000000-000D-0000-FFFF-FFFF00000000}"/>
  </bookViews>
  <sheets>
    <sheet name="AnexoGeneral" sheetId="3" r:id="rId1"/>
    <sheet name="Anexo_1.1" sheetId="4" r:id="rId2"/>
    <sheet name="Anexo_1.2" sheetId="5" r:id="rId3"/>
    <sheet name="Anexo_2.1" sheetId="6" r:id="rId4"/>
    <sheet name="Anexo_2.1A" sheetId="7" r:id="rId5"/>
    <sheet name="Anexo_2.2" sheetId="8" r:id="rId6"/>
    <sheet name="Anexo_2.2A" sheetId="9" r:id="rId7"/>
    <sheet name="Anexo_3" sheetId="10" r:id="rId8"/>
    <sheet name="Anexo_4" sheetId="11" r:id="rId9"/>
    <sheet name="Ensayos Suelos" sheetId="12" r:id="rId10"/>
  </sheets>
  <definedNames>
    <definedName name="_xlnm.Print_Area" localSheetId="1">Anexo_1.1!$A$1:$E$19</definedName>
    <definedName name="_xlnm.Print_Area" localSheetId="2">Anexo_1.2!$A$1:$E$19</definedName>
    <definedName name="_xlnm.Print_Area" localSheetId="4">Anexo_2.1A!$A$1:$H$20</definedName>
    <definedName name="_xlnm.Print_Area" localSheetId="6">Anexo_2.2A!$A$1:$H$20</definedName>
    <definedName name="_xlnm.Print_Area" localSheetId="8">Anexo_4!$A$1:$F$31</definedName>
    <definedName name="_xlnm.Print_Area" localSheetId="0">AnexoGeneral!$A$1:$D$37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1" l="1"/>
  <c r="G12" i="7"/>
  <c r="E14" i="5" l="1"/>
  <c r="E19" i="5" s="1"/>
  <c r="E15" i="5"/>
  <c r="E16" i="5"/>
  <c r="E17" i="5"/>
  <c r="E18" i="5"/>
  <c r="E13" i="5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1" i="12"/>
  <c r="G10" i="12"/>
  <c r="G8" i="12"/>
  <c r="G7" i="12"/>
  <c r="G6" i="12"/>
  <c r="G5" i="12"/>
  <c r="G4" i="12"/>
  <c r="G31" i="12" l="1"/>
  <c r="C30" i="3"/>
  <c r="C31" i="3"/>
  <c r="C32" i="3"/>
  <c r="C33" i="3"/>
  <c r="C29" i="3"/>
  <c r="B30" i="3"/>
  <c r="B31" i="3"/>
  <c r="B32" i="3"/>
  <c r="B33" i="3"/>
  <c r="B29" i="3"/>
  <c r="C27" i="3"/>
  <c r="C26" i="3"/>
  <c r="B27" i="3"/>
  <c r="B26" i="3"/>
  <c r="C24" i="3"/>
  <c r="B24" i="3"/>
  <c r="C22" i="3"/>
  <c r="C15" i="3"/>
  <c r="B13" i="3"/>
  <c r="C11" i="3"/>
  <c r="C10" i="3"/>
  <c r="B9" i="3"/>
  <c r="B17" i="3"/>
  <c r="F22" i="11"/>
  <c r="D27" i="3" s="1"/>
  <c r="B13" i="7"/>
  <c r="B14" i="7"/>
  <c r="B15" i="7"/>
  <c r="B16" i="7"/>
  <c r="B17" i="7"/>
  <c r="B18" i="7"/>
  <c r="A12" i="6"/>
  <c r="B12" i="6"/>
  <c r="A13" i="6"/>
  <c r="B13" i="6"/>
  <c r="A14" i="6"/>
  <c r="B14" i="6"/>
  <c r="A15" i="6"/>
  <c r="B15" i="6"/>
  <c r="A16" i="6"/>
  <c r="B16" i="6"/>
  <c r="A17" i="6"/>
  <c r="B17" i="6"/>
  <c r="B11" i="6"/>
  <c r="F32" i="10"/>
  <c r="F29" i="11"/>
  <c r="D33" i="3" s="1"/>
  <c r="C13" i="7"/>
  <c r="A13" i="7"/>
  <c r="E13" i="4"/>
  <c r="C12" i="6" s="1"/>
  <c r="F26" i="11"/>
  <c r="D30" i="3" s="1"/>
  <c r="F27" i="11"/>
  <c r="D31" i="3" s="1"/>
  <c r="E14" i="4"/>
  <c r="E15" i="4"/>
  <c r="E16" i="4"/>
  <c r="E17" i="4"/>
  <c r="E18" i="4"/>
  <c r="E13" i="7" l="1"/>
  <c r="D13" i="7"/>
  <c r="F13" i="7"/>
  <c r="G13" i="7"/>
  <c r="F36" i="10"/>
  <c r="F37" i="10"/>
  <c r="C17" i="7"/>
  <c r="C18" i="7"/>
  <c r="G18" i="7" s="1"/>
  <c r="C17" i="6"/>
  <c r="C16" i="6"/>
  <c r="H13" i="7" l="1"/>
  <c r="E17" i="7"/>
  <c r="G17" i="7"/>
  <c r="F19" i="10"/>
  <c r="D17" i="7"/>
  <c r="F18" i="10"/>
  <c r="F17" i="7"/>
  <c r="D18" i="7"/>
  <c r="H18" i="7" s="1"/>
  <c r="F18" i="7"/>
  <c r="E18" i="7"/>
  <c r="H17" i="7" l="1"/>
  <c r="D16" i="6"/>
  <c r="E16" i="6" s="1"/>
  <c r="D17" i="6"/>
  <c r="E17" i="6" s="1"/>
  <c r="F28" i="11" l="1"/>
  <c r="D32" i="3" s="1"/>
  <c r="F24" i="10"/>
  <c r="F27" i="10"/>
  <c r="F23" i="10"/>
  <c r="C14" i="7"/>
  <c r="G14" i="7" s="1"/>
  <c r="C15" i="7"/>
  <c r="G15" i="7" s="1"/>
  <c r="C16" i="7"/>
  <c r="G16" i="7" s="1"/>
  <c r="C12" i="7"/>
  <c r="F26" i="10" l="1"/>
  <c r="F25" i="10"/>
  <c r="F20" i="10"/>
  <c r="F44" i="10"/>
  <c r="F41" i="10"/>
  <c r="F34" i="10"/>
  <c r="F21" i="11"/>
  <c r="F16" i="10"/>
  <c r="C16" i="9"/>
  <c r="G16" i="9" s="1"/>
  <c r="B16" i="9"/>
  <c r="B15" i="8"/>
  <c r="E15" i="7"/>
  <c r="F15" i="7"/>
  <c r="D15" i="7"/>
  <c r="H15" i="7" s="1"/>
  <c r="C15" i="8"/>
  <c r="D26" i="3" l="1"/>
  <c r="F20" i="11"/>
  <c r="F16" i="9"/>
  <c r="E16" i="9"/>
  <c r="D16" i="9"/>
  <c r="H16" i="9" s="1"/>
  <c r="D15" i="8" l="1"/>
  <c r="E15" i="8" s="1"/>
  <c r="C14" i="6" l="1"/>
  <c r="C19" i="9"/>
  <c r="G19" i="9" s="1"/>
  <c r="B19" i="9"/>
  <c r="E12" i="4"/>
  <c r="E19" i="4" s="1"/>
  <c r="D10" i="3" s="1"/>
  <c r="D14" i="6" l="1"/>
  <c r="E14" i="6" s="1"/>
  <c r="C18" i="8"/>
  <c r="E19" i="9"/>
  <c r="F19" i="9"/>
  <c r="D19" i="9"/>
  <c r="H19" i="9" l="1"/>
  <c r="D18" i="8"/>
  <c r="E18" i="8" s="1"/>
  <c r="F43" i="10" l="1"/>
  <c r="F42" i="10"/>
  <c r="A17" i="9"/>
  <c r="B17" i="9"/>
  <c r="C17" i="9"/>
  <c r="G17" i="9" s="1"/>
  <c r="A18" i="9"/>
  <c r="B18" i="9"/>
  <c r="C18" i="9"/>
  <c r="G18" i="9" s="1"/>
  <c r="A17" i="8"/>
  <c r="B17" i="8"/>
  <c r="A16" i="8"/>
  <c r="B16" i="8"/>
  <c r="C17" i="8"/>
  <c r="C16" i="8"/>
  <c r="E18" i="9" l="1"/>
  <c r="F18" i="9"/>
  <c r="E17" i="9"/>
  <c r="D17" i="9"/>
  <c r="F17" i="9"/>
  <c r="D18" i="9"/>
  <c r="D11" i="3"/>
  <c r="C15" i="6"/>
  <c r="C13" i="6"/>
  <c r="H18" i="9" l="1"/>
  <c r="D17" i="8" s="1"/>
  <c r="E17" i="8" s="1"/>
  <c r="H17" i="9"/>
  <c r="F14" i="10"/>
  <c r="D16" i="8" l="1"/>
  <c r="E16" i="8" s="1"/>
  <c r="F25" i="11"/>
  <c r="F24" i="11" l="1"/>
  <c r="D29" i="3"/>
  <c r="F17" i="10"/>
  <c r="F35" i="10" l="1"/>
  <c r="A16" i="7"/>
  <c r="F16" i="7" l="1"/>
  <c r="E16" i="7"/>
  <c r="D16" i="7"/>
  <c r="H16" i="7" s="1"/>
  <c r="D15" i="6" l="1"/>
  <c r="E15" i="6" s="1"/>
  <c r="A3" i="11" l="1"/>
  <c r="A3" i="10"/>
  <c r="A3" i="9"/>
  <c r="A3" i="8"/>
  <c r="A3" i="7"/>
  <c r="A3" i="6"/>
  <c r="A3" i="5"/>
  <c r="A3" i="4"/>
  <c r="F18" i="11" l="1"/>
  <c r="F31" i="10"/>
  <c r="F15" i="10"/>
  <c r="F17" i="11" l="1"/>
  <c r="D24" i="3"/>
  <c r="F33" i="10"/>
  <c r="F40" i="10"/>
  <c r="F46" i="10" s="1"/>
  <c r="D17" i="3" s="1"/>
  <c r="A15" i="9" l="1"/>
  <c r="B15" i="9"/>
  <c r="C15" i="9"/>
  <c r="G15" i="9" s="1"/>
  <c r="A14" i="8"/>
  <c r="B14" i="8"/>
  <c r="A14" i="7"/>
  <c r="C14" i="9"/>
  <c r="G14" i="9" s="1"/>
  <c r="D15" i="9" l="1"/>
  <c r="E15" i="9"/>
  <c r="F15" i="9"/>
  <c r="E14" i="7"/>
  <c r="F14" i="7"/>
  <c r="D14" i="7"/>
  <c r="H14" i="7" s="1"/>
  <c r="C14" i="8"/>
  <c r="A11" i="6"/>
  <c r="H15" i="9" l="1"/>
  <c r="D12" i="6"/>
  <c r="E12" i="6" s="1"/>
  <c r="D13" i="6"/>
  <c r="E13" i="6" s="1"/>
  <c r="D14" i="8"/>
  <c r="E14" i="8" s="1"/>
  <c r="A14" i="9"/>
  <c r="B14" i="9"/>
  <c r="B13" i="8"/>
  <c r="A13" i="8"/>
  <c r="F15" i="11"/>
  <c r="B12" i="7"/>
  <c r="A12" i="7"/>
  <c r="F14" i="11" l="1"/>
  <c r="F31" i="11" s="1"/>
  <c r="D22" i="3"/>
  <c r="F12" i="7"/>
  <c r="D12" i="7"/>
  <c r="E12" i="7"/>
  <c r="F14" i="9"/>
  <c r="D14" i="9"/>
  <c r="E14" i="9"/>
  <c r="C13" i="8"/>
  <c r="C11" i="6"/>
  <c r="H14" i="9" l="1"/>
  <c r="H20" i="9" s="1"/>
  <c r="H12" i="7"/>
  <c r="H19" i="7" s="1"/>
  <c r="D11" i="6"/>
  <c r="D13" i="8"/>
  <c r="E13" i="8" s="1"/>
  <c r="E11" i="6" l="1"/>
  <c r="E18" i="6" s="1"/>
  <c r="D14" i="3" s="1"/>
  <c r="E19" i="8"/>
  <c r="D15" i="3" l="1"/>
  <c r="D35" i="3" s="1"/>
  <c r="D36" i="3" s="1"/>
  <c r="D37" i="3" s="1"/>
</calcChain>
</file>

<file path=xl/sharedStrings.xml><?xml version="1.0" encoding="utf-8"?>
<sst xmlns="http://schemas.openxmlformats.org/spreadsheetml/2006/main" count="294" uniqueCount="183">
  <si>
    <t>ACTIVIDAD</t>
  </si>
  <si>
    <t>SUELDO (U. S. DOLARES)</t>
  </si>
  <si>
    <t>MENSUAL</t>
  </si>
  <si>
    <t>TOTAL</t>
  </si>
  <si>
    <t>INGENIERO CIVIL</t>
  </si>
  <si>
    <t>MESES</t>
  </si>
  <si>
    <t>SECRETARIA</t>
  </si>
  <si>
    <t>SUELDO</t>
  </si>
  <si>
    <t xml:space="preserve">SUELDOS APROXIMADOS DEL PERSONAL AUXILIAR Y ADMINISTRATIVO </t>
  </si>
  <si>
    <t>A</t>
  </si>
  <si>
    <t>B</t>
  </si>
  <si>
    <t>C</t>
  </si>
  <si>
    <t>E</t>
  </si>
  <si>
    <t>F</t>
  </si>
  <si>
    <t>A*11.15%</t>
  </si>
  <si>
    <t>CONCEPTO</t>
  </si>
  <si>
    <t>UNIDAD</t>
  </si>
  <si>
    <t>CANTIDAD</t>
  </si>
  <si>
    <t>UNITARIO</t>
  </si>
  <si>
    <t>1.- VIAJES</t>
  </si>
  <si>
    <t>Día</t>
  </si>
  <si>
    <t>2.- VIATICOS</t>
  </si>
  <si>
    <t>1.</t>
  </si>
  <si>
    <t>Alquiler de vehículo</t>
  </si>
  <si>
    <t>Alquiler de oficina (inc. Serv. Básicos)</t>
  </si>
  <si>
    <t>2.</t>
  </si>
  <si>
    <t>3.</t>
  </si>
  <si>
    <t>4.</t>
  </si>
  <si>
    <t>Computadoras</t>
  </si>
  <si>
    <t>Materiales de oficina (inc. Serv. Básicos)</t>
  </si>
  <si>
    <t>APORTE PATRON.</t>
  </si>
  <si>
    <t>TOTAL CARGAS</t>
  </si>
  <si>
    <t xml:space="preserve">BENEFICIOS SOCIALES APROXIMADOS DEL PERSONAL AUXILIAR Y ADMINISTRATIVO </t>
  </si>
  <si>
    <t>GASTOS APROXIMADOS POR CARGAS SOCIALES APROXIMADAS DEL PERSONAL AUXILIAR Y ADMINISTRATIVO</t>
  </si>
  <si>
    <t>PERSONAL TÉCNICO</t>
  </si>
  <si>
    <t>PRESUPUESTO REFERENCIAL PARA LA EJECUCIÓN DE LOS SERVICIOS DE CONSULTORÍA:</t>
  </si>
  <si>
    <t>BENEFICIOS SOCIALES DEL PERSONAL TÉCNICO</t>
  </si>
  <si>
    <t>TIEMPO PREVISTO (MESES)</t>
  </si>
  <si>
    <t>CARGAS SOCIALES     (Porcentaje sobre sueldo total)</t>
  </si>
  <si>
    <t>MONTO TOTAL DE CARGAS SOCIALES (U.S. $)</t>
  </si>
  <si>
    <t>(A/12)*B</t>
  </si>
  <si>
    <t>DÉCIMO TERCERO</t>
  </si>
  <si>
    <t>DÉCIMO CUARTO</t>
  </si>
  <si>
    <t>SUELDO TOTAL        (U.S. $)</t>
  </si>
  <si>
    <t>Dibujo de planos, coordinación de trabajos topográficos.</t>
  </si>
  <si>
    <t>Manejo de documentación.</t>
  </si>
  <si>
    <t>TOTAL:</t>
  </si>
  <si>
    <t xml:space="preserve"> T O T A L:</t>
  </si>
  <si>
    <t xml:space="preserve">   1.1 PERSONAL TECNICO</t>
  </si>
  <si>
    <t xml:space="preserve">   1.2 PERSONAL AUXILIAR</t>
  </si>
  <si>
    <t xml:space="preserve">         1.1.1 INGENIERO CIVIL</t>
  </si>
  <si>
    <t xml:space="preserve">         1.1.3 INGENIERO HIDRÁULICO</t>
  </si>
  <si>
    <t xml:space="preserve">         1.2.1 ASISTENTE DE INGENIERO CIVIL</t>
  </si>
  <si>
    <t xml:space="preserve">   2.1 PERSONAL TECNICO</t>
  </si>
  <si>
    <t xml:space="preserve">      2.1.1 INGENIERO CIVIL</t>
  </si>
  <si>
    <t xml:space="preserve">      2.1.3 INGENIERO HIDRÁULICO</t>
  </si>
  <si>
    <t>TIEMPO PREV. (MESES)</t>
  </si>
  <si>
    <t>VALOR EN U.S. $</t>
  </si>
  <si>
    <t>PERSONAL AUXILIAR Y ADMINISTRATIVO</t>
  </si>
  <si>
    <t>VIAJES Y VIÁTICOS APROXIMADOS</t>
  </si>
  <si>
    <t xml:space="preserve"> TOTAL</t>
  </si>
  <si>
    <t>Mes</t>
  </si>
  <si>
    <t>SUELDOS APROXIMADOS DEL PERSONAL TÉCNICO</t>
  </si>
  <si>
    <t>ALQUILERES, ARRENDAMIENTOS, GARANTÍAS, SUBCONTRATOS Y MISCELÁNEOS</t>
  </si>
  <si>
    <t xml:space="preserve">VALOR TOTAL </t>
  </si>
  <si>
    <t>TOTAL U.S. DÓLARES:</t>
  </si>
  <si>
    <t>ARRENDAMIENTOS</t>
  </si>
  <si>
    <t>SUBCONTRATOS</t>
  </si>
  <si>
    <t>MISCELÁNEOS</t>
  </si>
  <si>
    <t>SUELDO TOTAL (U.S. $)</t>
  </si>
  <si>
    <t>MONTO TOTAL DE CARGAS SOCIALES     (U.S. $)</t>
  </si>
  <si>
    <t>VALOR (U.S. $)</t>
  </si>
  <si>
    <t>A/24</t>
  </si>
  <si>
    <t>G</t>
  </si>
  <si>
    <t>VACAC.</t>
  </si>
  <si>
    <t>INGENIERO CIVIL (TOPÓGRAFO)</t>
  </si>
  <si>
    <t>Levantamiento y controles topográfico. Efectuar representaciones gráficas de las mediciones.</t>
  </si>
  <si>
    <t xml:space="preserve">         1.1.5 INGENIERO CIVIL (TOPÓGRAFO)</t>
  </si>
  <si>
    <t>ALQUILER</t>
  </si>
  <si>
    <t>Establecimiento de alturas de gálibos en puntos de cruces, para futuros puentes, alcantarillas cajón o àrmicos</t>
  </si>
  <si>
    <t>Apoyo en levantamiento Topografico</t>
  </si>
  <si>
    <t>Apoyo en limpieza de area de proyecto</t>
  </si>
  <si>
    <t>INGENIERO ESTRUCTURAL</t>
  </si>
  <si>
    <t>ASISTENTE DE INGENIERO ESTRUCTURAL</t>
  </si>
  <si>
    <t xml:space="preserve">         1.1.4 INGENIERO ESTRUCTURAL</t>
  </si>
  <si>
    <t>1.2.3 CADENERO</t>
  </si>
  <si>
    <t xml:space="preserve">         1.2.2 ASISTENTE DE INGENIERO              ESTRUCTURAL</t>
  </si>
  <si>
    <t>1.2.4 CADENERO</t>
  </si>
  <si>
    <t>1.2.5 PEÓN</t>
  </si>
  <si>
    <t>PEÓN</t>
  </si>
  <si>
    <t>Estación Total</t>
  </si>
  <si>
    <t>GEOTÉCNICO</t>
  </si>
  <si>
    <t>SOCIOLOGO</t>
  </si>
  <si>
    <t>Análisis e interpretación de ensayos laboratorios y estudio geologico geotecnico y de geofisica</t>
  </si>
  <si>
    <t xml:space="preserve">         1.1.6 GEOTÉCNICO</t>
  </si>
  <si>
    <t xml:space="preserve">         1.1.7 SOCIOLOGO</t>
  </si>
  <si>
    <t xml:space="preserve">         1.1.8 ECONOMISTA O ING. COMERCIAL</t>
  </si>
  <si>
    <t xml:space="preserve">      2.1.4 INGENIERO ESTRUCTURAL</t>
  </si>
  <si>
    <t xml:space="preserve">      2.1.5 INGENIERO CIVIL (TOPÓGRAFO)</t>
  </si>
  <si>
    <t xml:space="preserve">      2.1.6 GEOTECNICO</t>
  </si>
  <si>
    <t xml:space="preserve">      2.1.7 SOCIOLOGO</t>
  </si>
  <si>
    <t>ANEXO Nº 1.1</t>
  </si>
  <si>
    <t>ANEXO N° 2.1</t>
  </si>
  <si>
    <t>ANEXO Nº 1.2</t>
  </si>
  <si>
    <t xml:space="preserve"> ANEXO Nº 2.1A</t>
  </si>
  <si>
    <t>ANEXO Nº 2.2</t>
  </si>
  <si>
    <t xml:space="preserve"> ANEXO N° 2.2A</t>
  </si>
  <si>
    <t>ANEXO N° 3</t>
  </si>
  <si>
    <t>ANEXO N°  4</t>
  </si>
  <si>
    <t>(470/12)*B</t>
  </si>
  <si>
    <t>Ensayos de Geofisica y Geotécnicos del puente</t>
  </si>
  <si>
    <t>Facturación por servicio de internet</t>
  </si>
  <si>
    <t>CONSUMOS</t>
  </si>
  <si>
    <t>INGENIERO CIVIL HIDRÁULICO</t>
  </si>
  <si>
    <t>INGENIERO CIVIL ESTRUCTURAL</t>
  </si>
  <si>
    <t>INGENIERO CIVIL VIAL</t>
  </si>
  <si>
    <t>Dirección del Proyecto.</t>
  </si>
  <si>
    <t>Análisis y diseño estructural. Revisar la información entregada y obtenida que esten de acuerdo a lo establecido por la institución contratante y normas vigentes. (Presupuesto, analisis de precios unitarios)</t>
  </si>
  <si>
    <t>Diseño de accesos de entrada y salida del puente</t>
  </si>
  <si>
    <t>Impresiones</t>
  </si>
  <si>
    <t>4.1. ALQUILER</t>
  </si>
  <si>
    <t>4.1.1</t>
  </si>
  <si>
    <t>4.2. ARRENDAMIENTO</t>
  </si>
  <si>
    <t>4.2.1</t>
  </si>
  <si>
    <t>4.3. SUBCONTRATOS</t>
  </si>
  <si>
    <t>4.4. MISCELÁNEOS</t>
  </si>
  <si>
    <t>4.4.1</t>
  </si>
  <si>
    <t>4.4.2</t>
  </si>
  <si>
    <t>4.4.3</t>
  </si>
  <si>
    <t>4.4.4</t>
  </si>
  <si>
    <t>4.4.5</t>
  </si>
  <si>
    <t>Socialización de ejecución de proyectos y levantamiento de fichas</t>
  </si>
  <si>
    <t>DIBUJANTE</t>
  </si>
  <si>
    <t xml:space="preserve">      2.1.2 INGENIERO CIVIL VIAL</t>
  </si>
  <si>
    <t xml:space="preserve">         1.2.1 DIBUJANTE</t>
  </si>
  <si>
    <t>4.3.1</t>
  </si>
  <si>
    <t>4.3.2</t>
  </si>
  <si>
    <t>Estudio de factibilidad económica-financiera</t>
  </si>
  <si>
    <t>U</t>
  </si>
  <si>
    <t>Apoyo en dibujo de planos estructurales y detalles constructivos</t>
  </si>
  <si>
    <t>BENEFICIOS SOCIALES APROXIMADOS</t>
  </si>
  <si>
    <t>BENEFICIOS SOCIALES APROXIMADOS DEL PERSONAL TÉCNICO</t>
  </si>
  <si>
    <t>CADENERO 1</t>
  </si>
  <si>
    <t>CADENERO 2</t>
  </si>
  <si>
    <t>IVA 15%</t>
  </si>
  <si>
    <t>SUBTOTAL U.S. DÓLARES:</t>
  </si>
  <si>
    <t>Nro.</t>
  </si>
  <si>
    <t>P. UNITARIO</t>
  </si>
  <si>
    <t>No. PUENTES</t>
  </si>
  <si>
    <t xml:space="preserve">SUBTOTAL </t>
  </si>
  <si>
    <t>VIAL (ACCESOS)</t>
  </si>
  <si>
    <t>Calicatas</t>
  </si>
  <si>
    <t xml:space="preserve">Cono dinamico de penetración </t>
  </si>
  <si>
    <t>CBR</t>
  </si>
  <si>
    <t>SPT</t>
  </si>
  <si>
    <t xml:space="preserve">Proctor </t>
  </si>
  <si>
    <t xml:space="preserve">PUENTES </t>
  </si>
  <si>
    <t xml:space="preserve">Perforaciones con recuperacion de testigos </t>
  </si>
  <si>
    <t xml:space="preserve">Sismica de refracción </t>
  </si>
  <si>
    <t>LABORATORIO</t>
  </si>
  <si>
    <t>Clasificacion del suelo 
(Granulometrias y limites de Atterberg)</t>
  </si>
  <si>
    <t xml:space="preserve">Compresion simple de suelos </t>
  </si>
  <si>
    <t xml:space="preserve">Corte direto suelos </t>
  </si>
  <si>
    <t>Triaxial</t>
  </si>
  <si>
    <t xml:space="preserve">Consolidación </t>
  </si>
  <si>
    <t xml:space="preserve">Expansion </t>
  </si>
  <si>
    <t xml:space="preserve">Granulometria </t>
  </si>
  <si>
    <t xml:space="preserve">Peso unitario </t>
  </si>
  <si>
    <t xml:space="preserve">Gravedad especifica </t>
  </si>
  <si>
    <t xml:space="preserve">Materia organica </t>
  </si>
  <si>
    <t xml:space="preserve">Desgaste de sulfatos </t>
  </si>
  <si>
    <t xml:space="preserve">Abracion maquina de los angels </t>
  </si>
  <si>
    <t xml:space="preserve">Equivalente de arena </t>
  </si>
  <si>
    <t>Material que pasA el tamiz 200</t>
  </si>
  <si>
    <t xml:space="preserve">Terrones de arcilla </t>
  </si>
  <si>
    <t xml:space="preserve">Contenido de humedad </t>
  </si>
  <si>
    <t>SUBTOTAL:</t>
  </si>
  <si>
    <t>ENSAYOS</t>
  </si>
  <si>
    <t>1.10</t>
  </si>
  <si>
    <t>"ESTUDIOS DEL NUEVO PUENTE SOBRE EL RÍO ZAMORA DE LA PARROQUIA SAN MIGUEL DE CONCHAY A NUEVA PRINCIPAL"</t>
  </si>
  <si>
    <t>Unidad</t>
  </si>
  <si>
    <t>u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</si>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</sst>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&quot;$&quot;#,##0.00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1" fillId="0" borderId="7" xfId="1" applyFont="1" applyBorder="1" applyAlignment="1">
      <alignment horizontal="left" vertical="center" wrapText="1"/>
    </xf>
    <xf numFmtId="0" fontId="10" fillId="0" borderId="0" xfId="1" applyFont="1"/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/>
    <xf numFmtId="0" fontId="14" fillId="0" borderId="0" xfId="1" applyFont="1" applyAlignment="1">
      <alignment horizontal="right"/>
    </xf>
    <xf numFmtId="14" fontId="14" fillId="0" borderId="0" xfId="1" applyNumberFormat="1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11" fillId="0" borderId="0" xfId="1" applyFont="1"/>
    <xf numFmtId="2" fontId="11" fillId="0" borderId="0" xfId="1" applyNumberFormat="1" applyFont="1"/>
    <xf numFmtId="164" fontId="11" fillId="0" borderId="0" xfId="1" applyNumberFormat="1" applyFont="1"/>
    <xf numFmtId="0" fontId="12" fillId="0" borderId="0" xfId="1" applyFont="1" applyAlignment="1">
      <alignment horizontal="right"/>
    </xf>
    <xf numFmtId="14" fontId="12" fillId="0" borderId="0" xfId="1" applyNumberFormat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0" xfId="1" applyFont="1"/>
    <xf numFmtId="14" fontId="2" fillId="0" borderId="0" xfId="1" applyNumberFormat="1" applyFont="1"/>
    <xf numFmtId="0" fontId="11" fillId="0" borderId="26" xfId="1" applyFont="1" applyBorder="1" applyAlignment="1">
      <alignment horizontal="left" vertical="center"/>
    </xf>
    <xf numFmtId="2" fontId="2" fillId="0" borderId="32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 wrapText="1"/>
    </xf>
    <xf numFmtId="166" fontId="11" fillId="0" borderId="7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 wrapText="1"/>
    </xf>
    <xf numFmtId="10" fontId="11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167" fontId="3" fillId="0" borderId="0" xfId="0" applyNumberFormat="1" applyFont="1"/>
    <xf numFmtId="1" fontId="10" fillId="0" borderId="7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26" xfId="1" applyFont="1" applyBorder="1" applyAlignment="1">
      <alignment horizontal="left" vertical="center" wrapText="1" indent="4"/>
    </xf>
    <xf numFmtId="0" fontId="14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66" fontId="12" fillId="0" borderId="7" xfId="1" applyNumberFormat="1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166" fontId="12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17" fillId="0" borderId="0" xfId="0" applyFont="1"/>
    <xf numFmtId="0" fontId="22" fillId="0" borderId="0" xfId="1" applyFont="1"/>
    <xf numFmtId="0" fontId="22" fillId="0" borderId="10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0" xfId="1" quotePrefix="1" applyFont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4" fontId="17" fillId="0" borderId="0" xfId="0" applyNumberFormat="1" applyFont="1"/>
    <xf numFmtId="49" fontId="22" fillId="0" borderId="10" xfId="1" applyNumberFormat="1" applyFont="1" applyBorder="1" applyAlignment="1">
      <alignment horizontal="left" vertical="center"/>
    </xf>
    <xf numFmtId="4" fontId="23" fillId="0" borderId="12" xfId="1" applyNumberFormat="1" applyFont="1" applyBorder="1" applyAlignment="1">
      <alignment horizontal="center" vertical="center"/>
    </xf>
    <xf numFmtId="2" fontId="22" fillId="0" borderId="0" xfId="1" applyNumberFormat="1" applyFont="1"/>
    <xf numFmtId="0" fontId="17" fillId="0" borderId="0" xfId="0" applyFont="1" applyAlignment="1">
      <alignment horizontal="center"/>
    </xf>
    <xf numFmtId="4" fontId="25" fillId="0" borderId="0" xfId="1" applyNumberFormat="1" applyFont="1" applyAlignment="1">
      <alignment horizontal="center" vertical="center"/>
    </xf>
    <xf numFmtId="4" fontId="24" fillId="0" borderId="3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9" fillId="0" borderId="0" xfId="1" quotePrefix="1" applyNumberFormat="1" applyFont="1" applyAlignment="1">
      <alignment horizontal="center"/>
    </xf>
    <xf numFmtId="4" fontId="22" fillId="0" borderId="12" xfId="1" applyNumberFormat="1" applyFont="1" applyBorder="1" applyAlignment="1">
      <alignment horizontal="center" vertical="center"/>
    </xf>
    <xf numFmtId="4" fontId="23" fillId="0" borderId="13" xfId="1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5" fillId="0" borderId="0" xfId="1" quotePrefix="1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4" fontId="21" fillId="0" borderId="6" xfId="1" applyNumberFormat="1" applyFont="1" applyBorder="1" applyAlignment="1">
      <alignment horizontal="center" vertical="center" wrapText="1"/>
    </xf>
    <xf numFmtId="4" fontId="21" fillId="0" borderId="19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0" xfId="1" applyFont="1" applyAlignment="1">
      <alignment horizontal="left" vertical="center" wrapText="1"/>
    </xf>
    <xf numFmtId="0" fontId="17" fillId="0" borderId="12" xfId="0" applyFont="1" applyBorder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7" xfId="1" quotePrefix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166" fontId="12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0" fillId="0" borderId="17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1" fontId="2" fillId="0" borderId="7" xfId="1" applyNumberFormat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52"/>
  <sheetViews>
    <sheetView showGridLines="0" tabSelected="1" view="pageBreakPreview" zoomScaleNormal="100" zoomScaleSheetLayoutView="100" workbookViewId="0">
      <selection activeCell="A4" sqref="A4:D4"/>
    </sheetView>
  </sheetViews>
  <sheetFormatPr defaultColWidth="11.42578125" defaultRowHeight="15" customHeight="1" x14ac:dyDescent="0.25"/>
  <cols>
    <col min="1" max="2" width="4.7109375" style="72" customWidth="1"/>
    <col min="3" max="3" width="58.7109375" style="72" customWidth="1"/>
    <col min="4" max="4" width="18.7109375" style="79" customWidth="1"/>
    <col min="5" max="7" width="11.42578125" style="72"/>
    <col min="8" max="8" width="12" style="72" bestFit="1" customWidth="1"/>
    <col min="9" max="16384" width="11.42578125" style="72"/>
  </cols>
  <sheetData>
    <row r="1" spans="1:5" ht="15" customHeight="1" x14ac:dyDescent="0.25">
      <c r="A1" s="122"/>
      <c r="B1" s="123"/>
      <c r="C1" s="123"/>
      <c r="D1" s="123"/>
    </row>
    <row r="2" spans="1:5" ht="15" customHeight="1" x14ac:dyDescent="0.25">
      <c r="A2" s="70"/>
      <c r="B2" s="71"/>
      <c r="C2" s="71"/>
      <c r="D2" s="87"/>
    </row>
    <row r="4" spans="1:5" ht="15" customHeight="1" x14ac:dyDescent="0.25">
      <c r="A4" s="132" t="s">
        <v>35</v>
      </c>
      <c r="B4" s="132"/>
      <c r="C4" s="132"/>
      <c r="D4" s="132"/>
    </row>
    <row r="5" spans="1:5" ht="34.9" customHeight="1" thickBot="1" x14ac:dyDescent="0.3">
      <c r="A5" s="133" t="s">
        <v>179</v>
      </c>
      <c r="B5" s="133"/>
      <c r="C5" s="133"/>
      <c r="D5" s="133"/>
    </row>
    <row r="6" spans="1:5" ht="15" customHeight="1" x14ac:dyDescent="0.25">
      <c r="A6" s="124" t="s">
        <v>15</v>
      </c>
      <c r="B6" s="125"/>
      <c r="C6" s="126"/>
      <c r="D6" s="130" t="s">
        <v>64</v>
      </c>
      <c r="E6" s="73"/>
    </row>
    <row r="7" spans="1:5" ht="15" customHeight="1" thickBot="1" x14ac:dyDescent="0.3">
      <c r="A7" s="127"/>
      <c r="B7" s="128"/>
      <c r="C7" s="129"/>
      <c r="D7" s="131"/>
      <c r="E7" s="73"/>
    </row>
    <row r="8" spans="1:5" ht="15" customHeight="1" x14ac:dyDescent="0.25">
      <c r="A8" s="109"/>
      <c r="B8" s="110"/>
      <c r="C8" s="111"/>
      <c r="D8" s="88"/>
      <c r="E8" s="73"/>
    </row>
    <row r="9" spans="1:5" ht="15" customHeight="1" x14ac:dyDescent="0.25">
      <c r="A9" s="74" t="s">
        <v>22</v>
      </c>
      <c r="B9" s="112" t="str">
        <f>+Anexo_1.1!A7</f>
        <v>SUELDOS APROXIMADOS DEL PERSONAL TÉCNICO</v>
      </c>
      <c r="C9" s="113"/>
      <c r="D9" s="81"/>
      <c r="E9" s="73"/>
    </row>
    <row r="10" spans="1:5" ht="15" customHeight="1" x14ac:dyDescent="0.25">
      <c r="A10" s="74"/>
      <c r="B10" s="77">
        <v>1.1000000000000001</v>
      </c>
      <c r="C10" s="76" t="str">
        <f>+Anexo_1.1!A10</f>
        <v>PERSONAL TÉCNICO</v>
      </c>
      <c r="D10" s="81">
        <f>+Anexo_1.1!E19</f>
        <v>0</v>
      </c>
      <c r="E10" s="73"/>
    </row>
    <row r="11" spans="1:5" ht="15" customHeight="1" x14ac:dyDescent="0.25">
      <c r="A11" s="74"/>
      <c r="B11" s="75">
        <v>1.2</v>
      </c>
      <c r="C11" s="76" t="str">
        <f>+Anexo_1.2!A11</f>
        <v>PERSONAL AUXILIAR Y ADMINISTRATIVO</v>
      </c>
      <c r="D11" s="81">
        <f>+Anexo_1.2!E19</f>
        <v>0</v>
      </c>
      <c r="E11" s="73"/>
    </row>
    <row r="12" spans="1:5" ht="15" customHeight="1" x14ac:dyDescent="0.25">
      <c r="A12" s="114"/>
      <c r="B12" s="115"/>
      <c r="C12" s="116"/>
      <c r="D12" s="81"/>
      <c r="E12" s="73"/>
    </row>
    <row r="13" spans="1:5" ht="15" customHeight="1" x14ac:dyDescent="0.25">
      <c r="A13" s="74" t="s">
        <v>25</v>
      </c>
      <c r="B13" s="112" t="str">
        <f>+Anexo_2.1!A7</f>
        <v>BENEFICIOS SOCIALES APROXIMADOS</v>
      </c>
      <c r="C13" s="113"/>
      <c r="D13" s="81"/>
      <c r="E13" s="73"/>
    </row>
    <row r="14" spans="1:5" ht="15" customHeight="1" x14ac:dyDescent="0.25">
      <c r="A14" s="74"/>
      <c r="B14" s="77">
        <v>2.1</v>
      </c>
      <c r="C14" s="76" t="s">
        <v>36</v>
      </c>
      <c r="D14" s="81" t="e">
        <f>+Anexo_2.1!E18</f>
        <v>#DIV/0!</v>
      </c>
      <c r="E14" s="73"/>
    </row>
    <row r="15" spans="1:5" ht="15" customHeight="1" x14ac:dyDescent="0.25">
      <c r="A15" s="74"/>
      <c r="B15" s="75">
        <v>2.2000000000000002</v>
      </c>
      <c r="C15" s="76" t="str">
        <f>+Anexo_2.2!A8</f>
        <v xml:space="preserve">BENEFICIOS SOCIALES APROXIMADOS DEL PERSONAL AUXILIAR Y ADMINISTRATIVO </v>
      </c>
      <c r="D15" s="81" t="e">
        <f>+Anexo_2.2!E19</f>
        <v>#DIV/0!</v>
      </c>
      <c r="E15" s="73"/>
    </row>
    <row r="16" spans="1:5" ht="15" customHeight="1" x14ac:dyDescent="0.25">
      <c r="A16" s="114"/>
      <c r="B16" s="115"/>
      <c r="C16" s="116"/>
      <c r="D16" s="81"/>
      <c r="E16" s="73"/>
    </row>
    <row r="17" spans="1:9" ht="15" customHeight="1" x14ac:dyDescent="0.25">
      <c r="A17" s="74" t="s">
        <v>26</v>
      </c>
      <c r="B17" s="75" t="str">
        <f>+Anexo_3!A6</f>
        <v>VIAJES Y VIÁTICOS APROXIMADOS</v>
      </c>
      <c r="C17" s="76"/>
      <c r="D17" s="81">
        <f>+Anexo_3!F46</f>
        <v>0</v>
      </c>
      <c r="E17" s="73"/>
      <c r="F17" s="79"/>
    </row>
    <row r="18" spans="1:9" ht="15" customHeight="1" x14ac:dyDescent="0.25">
      <c r="A18" s="114"/>
      <c r="B18" s="115"/>
      <c r="C18" s="116"/>
      <c r="D18" s="81"/>
      <c r="E18" s="73"/>
    </row>
    <row r="19" spans="1:9" ht="15" customHeight="1" x14ac:dyDescent="0.25">
      <c r="A19" s="80" t="s">
        <v>27</v>
      </c>
      <c r="B19" s="135" t="s">
        <v>63</v>
      </c>
      <c r="C19" s="136"/>
      <c r="D19" s="89"/>
      <c r="E19" s="73"/>
    </row>
    <row r="20" spans="1:9" ht="15" customHeight="1" x14ac:dyDescent="0.25">
      <c r="A20" s="78"/>
      <c r="B20" s="137"/>
      <c r="C20" s="136"/>
      <c r="D20" s="89"/>
      <c r="E20" s="73"/>
      <c r="I20" s="79"/>
    </row>
    <row r="21" spans="1:9" ht="15" customHeight="1" x14ac:dyDescent="0.25">
      <c r="A21" s="78"/>
      <c r="B21" s="77">
        <v>4.0999999999999996</v>
      </c>
      <c r="C21" s="76" t="s">
        <v>78</v>
      </c>
      <c r="D21" s="81"/>
      <c r="E21" s="73"/>
      <c r="I21" s="79"/>
    </row>
    <row r="22" spans="1:9" ht="15" customHeight="1" x14ac:dyDescent="0.25">
      <c r="A22" s="78"/>
      <c r="B22" s="77" t="s">
        <v>121</v>
      </c>
      <c r="C22" s="76" t="str">
        <f>+Anexo_4!B15</f>
        <v>Alquiler de vehículo</v>
      </c>
      <c r="D22" s="81">
        <f>+Anexo_4!F15</f>
        <v>0</v>
      </c>
      <c r="E22" s="73"/>
      <c r="I22" s="79"/>
    </row>
    <row r="23" spans="1:9" ht="15" customHeight="1" x14ac:dyDescent="0.25">
      <c r="A23" s="78"/>
      <c r="B23" s="75">
        <v>4.2</v>
      </c>
      <c r="C23" s="76" t="s">
        <v>66</v>
      </c>
      <c r="D23" s="81"/>
      <c r="F23" s="79"/>
      <c r="I23" s="79"/>
    </row>
    <row r="24" spans="1:9" ht="15" customHeight="1" x14ac:dyDescent="0.25">
      <c r="A24" s="78"/>
      <c r="B24" s="75" t="str">
        <f>+Anexo_4!A18</f>
        <v>4.2.1</v>
      </c>
      <c r="C24" s="76" t="str">
        <f>+Anexo_4!B18</f>
        <v>Alquiler de oficina (inc. Serv. Básicos)</v>
      </c>
      <c r="D24" s="81">
        <f>+Anexo_4!F18</f>
        <v>0</v>
      </c>
      <c r="F24" s="79"/>
      <c r="I24" s="79"/>
    </row>
    <row r="25" spans="1:9" ht="15" customHeight="1" x14ac:dyDescent="0.25">
      <c r="A25" s="78"/>
      <c r="B25" s="75">
        <v>4.3</v>
      </c>
      <c r="C25" s="76" t="s">
        <v>67</v>
      </c>
      <c r="D25" s="81"/>
      <c r="E25" s="73"/>
      <c r="F25" s="73"/>
    </row>
    <row r="26" spans="1:9" ht="15" customHeight="1" x14ac:dyDescent="0.25">
      <c r="A26" s="78"/>
      <c r="B26" s="75" t="str">
        <f>+Anexo_4!A21</f>
        <v>4.3.1</v>
      </c>
      <c r="C26" s="76" t="str">
        <f>+Anexo_4!B21</f>
        <v>Ensayos de Geofisica y Geotécnicos del puente</v>
      </c>
      <c r="D26" s="81">
        <f>+Anexo_4!F21</f>
        <v>0</v>
      </c>
      <c r="E26" s="73"/>
      <c r="F26" s="73"/>
    </row>
    <row r="27" spans="1:9" ht="15" customHeight="1" x14ac:dyDescent="0.25">
      <c r="A27" s="78"/>
      <c r="B27" s="75" t="str">
        <f>+Anexo_4!A22</f>
        <v>4.3.2</v>
      </c>
      <c r="C27" s="76" t="str">
        <f>+Anexo_4!B22</f>
        <v>Estudio de factibilidad económica-financiera</v>
      </c>
      <c r="D27" s="81">
        <f>+Anexo_4!F22</f>
        <v>0</v>
      </c>
      <c r="E27" s="73"/>
      <c r="F27" s="73"/>
    </row>
    <row r="28" spans="1:9" ht="15" customHeight="1" x14ac:dyDescent="0.25">
      <c r="A28" s="78"/>
      <c r="B28" s="75">
        <v>4.5</v>
      </c>
      <c r="C28" s="76" t="s">
        <v>68</v>
      </c>
      <c r="D28" s="81"/>
      <c r="E28" s="73"/>
    </row>
    <row r="29" spans="1:9" ht="15" customHeight="1" x14ac:dyDescent="0.25">
      <c r="A29" s="78"/>
      <c r="B29" s="75" t="str">
        <f>+Anexo_4!A25</f>
        <v>4.4.1</v>
      </c>
      <c r="C29" s="76" t="str">
        <f>+Anexo_4!B25</f>
        <v>Materiales de oficina (inc. Serv. Básicos)</v>
      </c>
      <c r="D29" s="81">
        <f>+Anexo_4!F25</f>
        <v>0</v>
      </c>
      <c r="E29" s="73"/>
    </row>
    <row r="30" spans="1:9" ht="15" customHeight="1" x14ac:dyDescent="0.25">
      <c r="A30" s="78"/>
      <c r="B30" s="75" t="str">
        <f>+Anexo_4!A26</f>
        <v>4.4.2</v>
      </c>
      <c r="C30" s="76" t="str">
        <f>+Anexo_4!B26</f>
        <v>Facturación por servicio de internet</v>
      </c>
      <c r="D30" s="81">
        <f>+Anexo_4!F26</f>
        <v>0</v>
      </c>
      <c r="E30" s="73"/>
    </row>
    <row r="31" spans="1:9" ht="15" customHeight="1" x14ac:dyDescent="0.25">
      <c r="A31" s="78"/>
      <c r="B31" s="75" t="str">
        <f>+Anexo_4!A27</f>
        <v>4.4.3</v>
      </c>
      <c r="C31" s="76" t="str">
        <f>+Anexo_4!B27</f>
        <v>Estación Total</v>
      </c>
      <c r="D31" s="81">
        <f>+Anexo_4!F27</f>
        <v>0</v>
      </c>
      <c r="E31" s="73"/>
    </row>
    <row r="32" spans="1:9" ht="15" customHeight="1" x14ac:dyDescent="0.25">
      <c r="A32" s="78"/>
      <c r="B32" s="75" t="str">
        <f>+Anexo_4!A28</f>
        <v>4.4.4</v>
      </c>
      <c r="C32" s="76" t="str">
        <f>+Anexo_4!B28</f>
        <v>Computadoras</v>
      </c>
      <c r="D32" s="81">
        <f>+Anexo_4!F28</f>
        <v>0</v>
      </c>
      <c r="E32" s="73"/>
    </row>
    <row r="33" spans="1:12" ht="15" customHeight="1" x14ac:dyDescent="0.25">
      <c r="A33" s="78"/>
      <c r="B33" s="75" t="str">
        <f>+Anexo_4!A29</f>
        <v>4.4.5</v>
      </c>
      <c r="C33" s="76" t="str">
        <f>+Anexo_4!B29</f>
        <v>Impresiones</v>
      </c>
      <c r="D33" s="81">
        <f>+Anexo_4!F29</f>
        <v>0</v>
      </c>
      <c r="E33" s="73"/>
    </row>
    <row r="34" spans="1:12" ht="15" customHeight="1" thickBot="1" x14ac:dyDescent="0.3">
      <c r="A34" s="78"/>
      <c r="B34" s="115"/>
      <c r="C34" s="116"/>
      <c r="D34" s="81"/>
      <c r="E34" s="73"/>
    </row>
    <row r="35" spans="1:12" ht="15" customHeight="1" x14ac:dyDescent="0.25">
      <c r="A35" s="119" t="s">
        <v>145</v>
      </c>
      <c r="B35" s="120"/>
      <c r="C35" s="121"/>
      <c r="D35" s="85" t="e">
        <f>SUM(D8:D34)</f>
        <v>#DIV/0!</v>
      </c>
      <c r="E35" s="82"/>
      <c r="L35" s="79"/>
    </row>
    <row r="36" spans="1:12" ht="15" customHeight="1" x14ac:dyDescent="0.25">
      <c r="A36" s="139" t="s">
        <v>144</v>
      </c>
      <c r="B36" s="140"/>
      <c r="C36" s="141"/>
      <c r="D36" s="90" t="e">
        <f>+D35*15%</f>
        <v>#DIV/0!</v>
      </c>
    </row>
    <row r="37" spans="1:12" ht="15" customHeight="1" thickBot="1" x14ac:dyDescent="0.3">
      <c r="A37" s="142" t="s">
        <v>65</v>
      </c>
      <c r="B37" s="143"/>
      <c r="C37" s="144"/>
      <c r="D37" s="91" t="e">
        <f>+D35+D36</f>
        <v>#DIV/0!</v>
      </c>
    </row>
    <row r="39" spans="1:12" ht="15" customHeight="1" x14ac:dyDescent="0.25">
      <c r="C39" s="118"/>
      <c r="D39" s="118"/>
      <c r="E39" s="138"/>
      <c r="F39" s="138"/>
    </row>
    <row r="40" spans="1:12" ht="15" customHeight="1" x14ac:dyDescent="0.25">
      <c r="C40" s="118"/>
      <c r="D40" s="118"/>
      <c r="E40" s="138"/>
      <c r="F40" s="138"/>
    </row>
    <row r="41" spans="1:12" ht="15" customHeight="1" x14ac:dyDescent="0.25">
      <c r="C41" s="117"/>
    </row>
    <row r="42" spans="1:12" ht="15" customHeight="1" x14ac:dyDescent="0.25">
      <c r="C42" s="117"/>
    </row>
    <row r="43" spans="1:12" ht="15" customHeight="1" x14ac:dyDescent="0.25">
      <c r="C43" s="117"/>
    </row>
    <row r="44" spans="1:12" ht="15" customHeight="1" x14ac:dyDescent="0.25">
      <c r="C44" s="117"/>
    </row>
    <row r="45" spans="1:12" ht="15" customHeight="1" x14ac:dyDescent="0.25">
      <c r="C45" s="117"/>
    </row>
    <row r="47" spans="1:12" ht="15" customHeight="1" x14ac:dyDescent="0.25">
      <c r="D47" s="134"/>
      <c r="E47" s="134"/>
    </row>
    <row r="48" spans="1:12" ht="15" customHeight="1" x14ac:dyDescent="0.25">
      <c r="D48" s="84"/>
      <c r="E48" s="83"/>
    </row>
    <row r="49" spans="4:5" ht="15" customHeight="1" x14ac:dyDescent="0.25">
      <c r="D49" s="92"/>
      <c r="E49" s="83"/>
    </row>
    <row r="50" spans="4:5" ht="15" customHeight="1" x14ac:dyDescent="0.25">
      <c r="D50" s="93"/>
      <c r="E50" s="83"/>
    </row>
    <row r="52" spans="4:5" ht="15" customHeight="1" x14ac:dyDescent="0.25">
      <c r="D52" s="134"/>
      <c r="E52" s="134"/>
    </row>
  </sheetData>
  <mergeCells count="21">
    <mergeCell ref="D47:E47"/>
    <mergeCell ref="D52:E52"/>
    <mergeCell ref="A16:C16"/>
    <mergeCell ref="A18:C18"/>
    <mergeCell ref="B19:C20"/>
    <mergeCell ref="B34:C34"/>
    <mergeCell ref="E39:F40"/>
    <mergeCell ref="A36:C36"/>
    <mergeCell ref="A37:C37"/>
    <mergeCell ref="A1:D1"/>
    <mergeCell ref="A6:C7"/>
    <mergeCell ref="D6:D7"/>
    <mergeCell ref="A4:D4"/>
    <mergeCell ref="A5:D5"/>
    <mergeCell ref="A8:C8"/>
    <mergeCell ref="B9:C9"/>
    <mergeCell ref="A12:C12"/>
    <mergeCell ref="B13:C13"/>
    <mergeCell ref="C41:C45"/>
    <mergeCell ref="C39:D40"/>
    <mergeCell ref="A35:C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view="pageBreakPreview" zoomScale="80" zoomScaleNormal="85" zoomScaleSheetLayoutView="80" workbookViewId="0">
      <selection sqref="A1:E1"/>
    </sheetView>
  </sheetViews>
  <sheetFormatPr defaultColWidth="11.42578125" defaultRowHeight="15" customHeight="1" x14ac:dyDescent="0.25"/>
  <cols>
    <col min="1" max="1" width="19.7109375" style="1" customWidth="1"/>
    <col min="2" max="2" width="34.7109375" style="1" customWidth="1"/>
    <col min="3" max="4" width="11.7109375" style="1" customWidth="1"/>
    <col min="5" max="5" width="15.140625" style="1" bestFit="1" customWidth="1"/>
    <col min="6" max="6" width="3.140625" style="1" customWidth="1"/>
    <col min="7" max="7" width="6.5703125" style="1" customWidth="1"/>
    <col min="8" max="8" width="7.85546875" style="1" customWidth="1"/>
    <col min="9" max="16384" width="11.42578125" style="1"/>
  </cols>
  <sheetData>
    <row r="1" spans="1:8" ht="15" customHeight="1" x14ac:dyDescent="0.25">
      <c r="A1" s="146" t="s">
        <v>101</v>
      </c>
      <c r="B1" s="146"/>
      <c r="C1" s="146"/>
      <c r="D1" s="146"/>
      <c r="E1" s="146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  <c r="F4" s="4"/>
    </row>
    <row r="5" spans="1:8" ht="24" customHeight="1" x14ac:dyDescent="0.25">
      <c r="A5" s="149"/>
      <c r="B5" s="149"/>
      <c r="C5" s="149"/>
      <c r="D5" s="149"/>
      <c r="E5" s="149"/>
      <c r="F5" s="3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6" t="s">
        <v>62</v>
      </c>
      <c r="B7" s="146"/>
      <c r="C7" s="146"/>
      <c r="D7" s="146"/>
      <c r="E7" s="146"/>
    </row>
    <row r="8" spans="1:8" ht="15" customHeight="1" x14ac:dyDescent="0.25">
      <c r="B8" s="7"/>
      <c r="C8" s="6"/>
      <c r="D8" s="6"/>
      <c r="E8" s="6"/>
    </row>
    <row r="9" spans="1:8" ht="15" customHeight="1" x14ac:dyDescent="0.25">
      <c r="A9" s="8"/>
      <c r="B9" s="8"/>
      <c r="C9" s="8"/>
      <c r="D9" s="8"/>
      <c r="E9" s="8"/>
    </row>
    <row r="10" spans="1:8" ht="20.100000000000001" customHeight="1" x14ac:dyDescent="0.25">
      <c r="A10" s="147" t="s">
        <v>34</v>
      </c>
      <c r="B10" s="147" t="s">
        <v>0</v>
      </c>
      <c r="C10" s="147" t="s">
        <v>37</v>
      </c>
      <c r="D10" s="147" t="s">
        <v>1</v>
      </c>
      <c r="E10" s="147"/>
    </row>
    <row r="11" spans="1:8" ht="20.100000000000001" customHeight="1" x14ac:dyDescent="0.25">
      <c r="A11" s="148"/>
      <c r="B11" s="147"/>
      <c r="C11" s="147"/>
      <c r="D11" s="57" t="s">
        <v>2</v>
      </c>
      <c r="E11" s="57" t="s">
        <v>3</v>
      </c>
    </row>
    <row r="12" spans="1:8" s="18" customFormat="1" ht="27.6" customHeight="1" x14ac:dyDescent="0.25">
      <c r="A12" s="9" t="s">
        <v>4</v>
      </c>
      <c r="B12" s="9" t="s">
        <v>116</v>
      </c>
      <c r="C12" s="47">
        <v>4</v>
      </c>
      <c r="D12" s="44"/>
      <c r="E12" s="44">
        <f>ROUND(C12*D12,2)</f>
        <v>0</v>
      </c>
    </row>
    <row r="13" spans="1:8" s="18" customFormat="1" ht="27.6" customHeight="1" x14ac:dyDescent="0.25">
      <c r="A13" s="9" t="s">
        <v>115</v>
      </c>
      <c r="B13" s="9" t="s">
        <v>118</v>
      </c>
      <c r="C13" s="47">
        <v>3</v>
      </c>
      <c r="D13" s="44"/>
      <c r="E13" s="44">
        <f>ROUND(C13*D13,2)</f>
        <v>0</v>
      </c>
      <c r="H13" s="69"/>
    </row>
    <row r="14" spans="1:8" s="18" customFormat="1" ht="45" customHeight="1" x14ac:dyDescent="0.25">
      <c r="A14" s="9" t="s">
        <v>113</v>
      </c>
      <c r="B14" s="9" t="s">
        <v>79</v>
      </c>
      <c r="C14" s="47">
        <v>3</v>
      </c>
      <c r="D14" s="44"/>
      <c r="E14" s="44">
        <f t="shared" ref="E14:E18" si="0">ROUND(C14*D14,2)</f>
        <v>0</v>
      </c>
      <c r="H14" s="69"/>
    </row>
    <row r="15" spans="1:8" s="18" customFormat="1" ht="89.25" customHeight="1" x14ac:dyDescent="0.25">
      <c r="A15" s="9" t="s">
        <v>114</v>
      </c>
      <c r="B15" s="9" t="s">
        <v>117</v>
      </c>
      <c r="C15" s="47">
        <v>4</v>
      </c>
      <c r="D15" s="44"/>
      <c r="E15" s="44">
        <f t="shared" si="0"/>
        <v>0</v>
      </c>
      <c r="H15" s="69"/>
    </row>
    <row r="16" spans="1:8" s="18" customFormat="1" ht="45" customHeight="1" x14ac:dyDescent="0.25">
      <c r="A16" s="9" t="s">
        <v>75</v>
      </c>
      <c r="B16" s="9" t="s">
        <v>76</v>
      </c>
      <c r="C16" s="47">
        <v>2</v>
      </c>
      <c r="D16" s="44"/>
      <c r="E16" s="44">
        <f t="shared" si="0"/>
        <v>0</v>
      </c>
      <c r="H16" s="69"/>
    </row>
    <row r="17" spans="1:8" s="18" customFormat="1" ht="45" customHeight="1" x14ac:dyDescent="0.25">
      <c r="A17" s="9" t="s">
        <v>91</v>
      </c>
      <c r="B17" s="9" t="s">
        <v>93</v>
      </c>
      <c r="C17" s="47">
        <v>3</v>
      </c>
      <c r="D17" s="44"/>
      <c r="E17" s="44">
        <f t="shared" si="0"/>
        <v>0</v>
      </c>
      <c r="H17" s="69"/>
    </row>
    <row r="18" spans="1:8" s="18" customFormat="1" ht="45" customHeight="1" x14ac:dyDescent="0.25">
      <c r="A18" s="9" t="s">
        <v>92</v>
      </c>
      <c r="B18" s="9" t="s">
        <v>131</v>
      </c>
      <c r="C18" s="47">
        <v>2</v>
      </c>
      <c r="D18" s="44"/>
      <c r="E18" s="44">
        <f t="shared" si="0"/>
        <v>0</v>
      </c>
      <c r="H18" s="69"/>
    </row>
    <row r="19" spans="1:8" ht="15" customHeight="1" x14ac:dyDescent="0.25">
      <c r="A19" s="145" t="s">
        <v>47</v>
      </c>
      <c r="B19" s="145"/>
      <c r="C19" s="145"/>
      <c r="D19" s="145"/>
      <c r="E19" s="58">
        <f>SUM(E12:E18)</f>
        <v>0</v>
      </c>
    </row>
    <row r="20" spans="1:8" ht="15" customHeight="1" x14ac:dyDescent="0.25">
      <c r="A20" s="10"/>
      <c r="B20" s="10"/>
      <c r="C20" s="10"/>
      <c r="D20" s="10"/>
      <c r="E20" s="10"/>
    </row>
    <row r="21" spans="1:8" ht="15" customHeight="1" x14ac:dyDescent="0.25">
      <c r="A21" s="10"/>
      <c r="B21" s="10"/>
      <c r="C21" s="10"/>
      <c r="D21" s="10"/>
      <c r="E21" s="10"/>
    </row>
    <row r="22" spans="1:8" ht="15" customHeight="1" x14ac:dyDescent="0.25">
      <c r="A22" s="11"/>
      <c r="B22" s="12"/>
      <c r="C22" s="10"/>
      <c r="D22" s="10"/>
      <c r="E22" s="10"/>
    </row>
    <row r="33" ht="9.75" customHeight="1" x14ac:dyDescent="0.25"/>
  </sheetData>
  <mergeCells count="8">
    <mergeCell ref="A19:D19"/>
    <mergeCell ref="A7:E7"/>
    <mergeCell ref="A1:E1"/>
    <mergeCell ref="D10:E10"/>
    <mergeCell ref="A10:A11"/>
    <mergeCell ref="B10:B11"/>
    <mergeCell ref="C10:C11"/>
    <mergeCell ref="A3:E5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view="pageBreakPreview" zoomScaleNormal="100" zoomScaleSheetLayoutView="100" workbookViewId="0">
      <selection activeCell="D22" sqref="D22"/>
    </sheetView>
  </sheetViews>
  <sheetFormatPr defaultColWidth="11.42578125" defaultRowHeight="15" customHeight="1" x14ac:dyDescent="0.25"/>
  <cols>
    <col min="1" max="1" width="21.7109375" style="1" customWidth="1"/>
    <col min="2" max="2" width="30.28515625" style="1" customWidth="1"/>
    <col min="3" max="3" width="15" style="1" customWidth="1"/>
    <col min="4" max="5" width="11.42578125" style="1"/>
    <col min="6" max="6" width="4.140625" style="1" customWidth="1"/>
    <col min="7" max="16384" width="11.42578125" style="1"/>
  </cols>
  <sheetData>
    <row r="1" spans="1:5" ht="15" customHeight="1" x14ac:dyDescent="0.25">
      <c r="A1" s="146" t="s">
        <v>103</v>
      </c>
      <c r="B1" s="146"/>
      <c r="C1" s="146"/>
      <c r="D1" s="146"/>
      <c r="E1" s="146"/>
    </row>
    <row r="2" spans="1:5" ht="15" customHeight="1" x14ac:dyDescent="0.25">
      <c r="A2" s="5"/>
      <c r="B2" s="5"/>
      <c r="C2" s="5"/>
      <c r="D2" s="5"/>
      <c r="E2" s="5"/>
    </row>
    <row r="3" spans="1:5" ht="15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</row>
    <row r="4" spans="1:5" ht="15" customHeight="1" x14ac:dyDescent="0.25">
      <c r="A4" s="149"/>
      <c r="B4" s="149"/>
      <c r="C4" s="149"/>
      <c r="D4" s="149"/>
      <c r="E4" s="149"/>
    </row>
    <row r="5" spans="1:5" ht="22.9" customHeight="1" x14ac:dyDescent="0.25">
      <c r="A5" s="149"/>
      <c r="B5" s="149"/>
      <c r="C5" s="149"/>
      <c r="D5" s="149"/>
      <c r="E5" s="149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6"/>
      <c r="B7" s="6"/>
      <c r="C7" s="6"/>
      <c r="D7" s="6"/>
      <c r="E7" s="6"/>
    </row>
    <row r="8" spans="1:5" ht="15" customHeight="1" x14ac:dyDescent="0.25">
      <c r="A8" s="146" t="s">
        <v>8</v>
      </c>
      <c r="B8" s="146"/>
      <c r="C8" s="146"/>
      <c r="D8" s="146"/>
      <c r="E8" s="146"/>
    </row>
    <row r="9" spans="1:5" ht="15" customHeight="1" x14ac:dyDescent="0.25">
      <c r="A9" s="13"/>
      <c r="B9" s="13"/>
      <c r="C9" s="8"/>
      <c r="D9" s="8"/>
      <c r="E9" s="8"/>
    </row>
    <row r="10" spans="1:5" ht="15" customHeight="1" x14ac:dyDescent="0.25">
      <c r="A10" s="14"/>
      <c r="B10" s="14"/>
      <c r="C10" s="14"/>
      <c r="D10" s="14"/>
      <c r="E10" s="14"/>
    </row>
    <row r="11" spans="1:5" ht="20.100000000000001" customHeight="1" x14ac:dyDescent="0.25">
      <c r="A11" s="151" t="s">
        <v>58</v>
      </c>
      <c r="B11" s="151" t="s">
        <v>0</v>
      </c>
      <c r="C11" s="151" t="s">
        <v>37</v>
      </c>
      <c r="D11" s="151" t="s">
        <v>1</v>
      </c>
      <c r="E11" s="151"/>
    </row>
    <row r="12" spans="1:5" ht="20.100000000000001" customHeight="1" x14ac:dyDescent="0.25">
      <c r="A12" s="152"/>
      <c r="B12" s="151"/>
      <c r="C12" s="151"/>
      <c r="D12" s="55" t="s">
        <v>2</v>
      </c>
      <c r="E12" s="55" t="s">
        <v>3</v>
      </c>
    </row>
    <row r="13" spans="1:5" ht="15" customHeight="1" x14ac:dyDescent="0.25">
      <c r="A13" s="9" t="s">
        <v>6</v>
      </c>
      <c r="B13" s="9" t="s">
        <v>45</v>
      </c>
      <c r="C13" s="47">
        <v>4</v>
      </c>
      <c r="D13" s="44"/>
      <c r="E13" s="44">
        <f>ROUND(C13*D13,2)</f>
        <v>0</v>
      </c>
    </row>
    <row r="14" spans="1:5" ht="30" customHeight="1" x14ac:dyDescent="0.25">
      <c r="A14" s="9" t="s">
        <v>132</v>
      </c>
      <c r="B14" s="9" t="s">
        <v>44</v>
      </c>
      <c r="C14" s="47">
        <v>4</v>
      </c>
      <c r="D14" s="44"/>
      <c r="E14" s="44">
        <f t="shared" ref="E14:E18" si="0">ROUND(C14*D14,2)</f>
        <v>0</v>
      </c>
    </row>
    <row r="15" spans="1:5" ht="46.9" customHeight="1" x14ac:dyDescent="0.25">
      <c r="A15" s="9" t="s">
        <v>83</v>
      </c>
      <c r="B15" s="9" t="s">
        <v>139</v>
      </c>
      <c r="C15" s="47">
        <v>4</v>
      </c>
      <c r="D15" s="44"/>
      <c r="E15" s="44">
        <f t="shared" si="0"/>
        <v>0</v>
      </c>
    </row>
    <row r="16" spans="1:5" ht="30" customHeight="1" x14ac:dyDescent="0.25">
      <c r="A16" s="9" t="s">
        <v>142</v>
      </c>
      <c r="B16" s="9" t="s">
        <v>80</v>
      </c>
      <c r="C16" s="47">
        <v>2</v>
      </c>
      <c r="D16" s="44"/>
      <c r="E16" s="44">
        <f t="shared" si="0"/>
        <v>0</v>
      </c>
    </row>
    <row r="17" spans="1:7" ht="30" customHeight="1" x14ac:dyDescent="0.25">
      <c r="A17" s="9" t="s">
        <v>143</v>
      </c>
      <c r="B17" s="9" t="s">
        <v>80</v>
      </c>
      <c r="C17" s="47">
        <v>2</v>
      </c>
      <c r="D17" s="44"/>
      <c r="E17" s="44">
        <f t="shared" si="0"/>
        <v>0</v>
      </c>
    </row>
    <row r="18" spans="1:7" ht="30" customHeight="1" x14ac:dyDescent="0.25">
      <c r="A18" s="9" t="s">
        <v>89</v>
      </c>
      <c r="B18" s="9" t="s">
        <v>81</v>
      </c>
      <c r="C18" s="47">
        <v>2</v>
      </c>
      <c r="D18" s="44"/>
      <c r="E18" s="44">
        <f t="shared" si="0"/>
        <v>0</v>
      </c>
    </row>
    <row r="19" spans="1:7" ht="15" customHeight="1" x14ac:dyDescent="0.25">
      <c r="A19" s="150" t="s">
        <v>47</v>
      </c>
      <c r="B19" s="150"/>
      <c r="C19" s="150"/>
      <c r="D19" s="150"/>
      <c r="E19" s="62">
        <f>SUM(E13:E18)</f>
        <v>0</v>
      </c>
    </row>
    <row r="20" spans="1:7" ht="15" customHeight="1" x14ac:dyDescent="0.25">
      <c r="A20" s="15"/>
      <c r="B20" s="15"/>
      <c r="C20" s="15"/>
      <c r="D20" s="15"/>
      <c r="E20" s="15"/>
    </row>
    <row r="21" spans="1:7" ht="15" customHeight="1" x14ac:dyDescent="0.25">
      <c r="A21" s="15"/>
      <c r="B21" s="15"/>
      <c r="C21" s="15"/>
      <c r="D21" s="15"/>
      <c r="E21" s="15"/>
    </row>
    <row r="22" spans="1:7" ht="15" customHeight="1" x14ac:dyDescent="0.25">
      <c r="A22" s="16"/>
      <c r="B22" s="17"/>
      <c r="C22" s="15"/>
      <c r="D22" s="15"/>
      <c r="E22" s="15"/>
    </row>
    <row r="26" spans="1:7" ht="15" customHeight="1" x14ac:dyDescent="0.25">
      <c r="G26" s="53"/>
    </row>
  </sheetData>
  <mergeCells count="8">
    <mergeCell ref="A19:D19"/>
    <mergeCell ref="A8:E8"/>
    <mergeCell ref="A1:E1"/>
    <mergeCell ref="D11:E11"/>
    <mergeCell ref="A11:A12"/>
    <mergeCell ref="B11:B12"/>
    <mergeCell ref="C11:C12"/>
    <mergeCell ref="A3:E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showGridLines="0" view="pageBreakPreview" zoomScale="90" zoomScaleNormal="85" zoomScaleSheetLayoutView="90" workbookViewId="0">
      <selection activeCell="C14" sqref="C14"/>
    </sheetView>
  </sheetViews>
  <sheetFormatPr defaultColWidth="11.42578125" defaultRowHeight="15" customHeight="1" x14ac:dyDescent="0.25"/>
  <cols>
    <col min="1" max="1" width="19.7109375" style="1" customWidth="1"/>
    <col min="2" max="2" width="34.7109375" style="1" customWidth="1"/>
    <col min="3" max="5" width="11.7109375" style="1" customWidth="1"/>
    <col min="6" max="16384" width="11.42578125" style="1"/>
  </cols>
  <sheetData>
    <row r="1" spans="1:8" ht="15" customHeight="1" x14ac:dyDescent="0.25">
      <c r="A1" s="146" t="s">
        <v>102</v>
      </c>
      <c r="B1" s="146"/>
      <c r="C1" s="146"/>
      <c r="D1" s="146"/>
      <c r="E1" s="146"/>
    </row>
    <row r="2" spans="1:8" ht="15" customHeight="1" x14ac:dyDescent="0.25">
      <c r="A2" s="19"/>
      <c r="B2" s="19"/>
      <c r="C2" s="19"/>
      <c r="D2" s="19"/>
      <c r="E2" s="19"/>
    </row>
    <row r="3" spans="1:8" ht="15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</row>
    <row r="4" spans="1:8" ht="21.6" customHeight="1" x14ac:dyDescent="0.25">
      <c r="A4" s="149"/>
      <c r="B4" s="149"/>
      <c r="C4" s="149"/>
      <c r="D4" s="149"/>
      <c r="E4" s="149"/>
    </row>
    <row r="5" spans="1:8" ht="15" customHeight="1" x14ac:dyDescent="0.25">
      <c r="A5" s="149"/>
      <c r="B5" s="149"/>
      <c r="C5" s="149"/>
      <c r="D5" s="149"/>
      <c r="E5" s="149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6" t="s">
        <v>140</v>
      </c>
      <c r="B7" s="146"/>
      <c r="C7" s="146"/>
      <c r="D7" s="146"/>
      <c r="E7" s="146"/>
    </row>
    <row r="8" spans="1:8" ht="15" customHeight="1" x14ac:dyDescent="0.25">
      <c r="A8" s="5"/>
      <c r="B8" s="5"/>
      <c r="C8" s="5"/>
      <c r="D8" s="5"/>
      <c r="E8" s="5"/>
    </row>
    <row r="9" spans="1:8" ht="15" customHeight="1" x14ac:dyDescent="0.25">
      <c r="A9" s="8"/>
      <c r="B9" s="8"/>
      <c r="C9" s="8"/>
      <c r="D9" s="8"/>
      <c r="E9" s="8"/>
    </row>
    <row r="10" spans="1:8" ht="75" customHeight="1" x14ac:dyDescent="0.25">
      <c r="A10" s="56" t="s">
        <v>34</v>
      </c>
      <c r="B10" s="56" t="s">
        <v>0</v>
      </c>
      <c r="C10" s="57" t="s">
        <v>43</v>
      </c>
      <c r="D10" s="57" t="s">
        <v>38</v>
      </c>
      <c r="E10" s="57" t="s">
        <v>39</v>
      </c>
    </row>
    <row r="11" spans="1:8" ht="28.15" customHeight="1" x14ac:dyDescent="0.25">
      <c r="A11" s="9" t="str">
        <f>Anexo_1.1!A12</f>
        <v>INGENIERO CIVIL</v>
      </c>
      <c r="B11" s="9" t="str">
        <f>Anexo_1.1!B12</f>
        <v>Dirección del Proyecto.</v>
      </c>
      <c r="C11" s="45">
        <f>Anexo_1.1!E12</f>
        <v>0</v>
      </c>
      <c r="D11" s="48" t="e">
        <f>(Anexo_2.1A!H12/Anexo_2.1!C11)</f>
        <v>#DIV/0!</v>
      </c>
      <c r="E11" s="45" t="e">
        <f>C11*D11</f>
        <v>#DIV/0!</v>
      </c>
      <c r="H11" s="50"/>
    </row>
    <row r="12" spans="1:8" ht="28.15" customHeight="1" x14ac:dyDescent="0.25">
      <c r="A12" s="9" t="str">
        <f>Anexo_1.1!A13</f>
        <v>INGENIERO CIVIL VIAL</v>
      </c>
      <c r="B12" s="9" t="str">
        <f>Anexo_1.1!B13</f>
        <v>Diseño de accesos de entrada y salida del puente</v>
      </c>
      <c r="C12" s="45">
        <f>Anexo_1.1!E13</f>
        <v>0</v>
      </c>
      <c r="D12" s="48" t="e">
        <f>(Anexo_2.1A!H14/Anexo_2.1!C12)</f>
        <v>#DIV/0!</v>
      </c>
      <c r="E12" s="45" t="e">
        <f t="shared" ref="E12:E17" si="0">C12*D12</f>
        <v>#DIV/0!</v>
      </c>
      <c r="H12" s="50"/>
    </row>
    <row r="13" spans="1:8" ht="45" customHeight="1" x14ac:dyDescent="0.25">
      <c r="A13" s="9" t="str">
        <f>Anexo_1.1!A14</f>
        <v>INGENIERO CIVIL HIDRÁULICO</v>
      </c>
      <c r="B13" s="9" t="str">
        <f>Anexo_1.1!B14</f>
        <v>Establecimiento de alturas de gálibos en puntos de cruces, para futuros puentes, alcantarillas cajón o àrmicos</v>
      </c>
      <c r="C13" s="45">
        <f>Anexo_1.1!E14</f>
        <v>0</v>
      </c>
      <c r="D13" s="48" t="e">
        <f>(Anexo_2.1A!H14/Anexo_2.1!C13)</f>
        <v>#DIV/0!</v>
      </c>
      <c r="E13" s="45" t="e">
        <f t="shared" si="0"/>
        <v>#DIV/0!</v>
      </c>
    </row>
    <row r="14" spans="1:8" ht="75" customHeight="1" x14ac:dyDescent="0.25">
      <c r="A14" s="9" t="str">
        <f>Anexo_1.1!A15</f>
        <v>INGENIERO CIVIL ESTRUCTURAL</v>
      </c>
      <c r="B14" s="9" t="str">
        <f>Anexo_1.1!B15</f>
        <v>Análisis y diseño estructural. Revisar la información entregada y obtenida que esten de acuerdo a lo establecido por la institución contratante y normas vigentes. (Presupuesto, analisis de precios unitarios)</v>
      </c>
      <c r="C14" s="45">
        <f>Anexo_1.1!E15</f>
        <v>0</v>
      </c>
      <c r="D14" s="48" t="e">
        <f>(Anexo_2.1A!H15/Anexo_2.1!C14)</f>
        <v>#DIV/0!</v>
      </c>
      <c r="E14" s="45" t="e">
        <f t="shared" si="0"/>
        <v>#DIV/0!</v>
      </c>
    </row>
    <row r="15" spans="1:8" ht="45" customHeight="1" x14ac:dyDescent="0.25">
      <c r="A15" s="9" t="str">
        <f>Anexo_1.1!A16</f>
        <v>INGENIERO CIVIL (TOPÓGRAFO)</v>
      </c>
      <c r="B15" s="9" t="str">
        <f>Anexo_1.1!B16</f>
        <v>Levantamiento y controles topográfico. Efectuar representaciones gráficas de las mediciones.</v>
      </c>
      <c r="C15" s="45">
        <f>Anexo_1.1!E16</f>
        <v>0</v>
      </c>
      <c r="D15" s="48" t="e">
        <f>(Anexo_2.1A!H16/Anexo_2.1!C15)</f>
        <v>#DIV/0!</v>
      </c>
      <c r="E15" s="45" t="e">
        <f t="shared" si="0"/>
        <v>#DIV/0!</v>
      </c>
    </row>
    <row r="16" spans="1:8" ht="45" customHeight="1" x14ac:dyDescent="0.25">
      <c r="A16" s="9" t="str">
        <f>Anexo_1.1!A17</f>
        <v>GEOTÉCNICO</v>
      </c>
      <c r="B16" s="9" t="str">
        <f>Anexo_1.1!B17</f>
        <v>Análisis e interpretación de ensayos laboratorios y estudio geologico geotecnico y de geofisica</v>
      </c>
      <c r="C16" s="45">
        <f>Anexo_1.1!E17</f>
        <v>0</v>
      </c>
      <c r="D16" s="48" t="e">
        <f>(Anexo_2.1A!H17/Anexo_2.1!C16)</f>
        <v>#DIV/0!</v>
      </c>
      <c r="E16" s="45" t="e">
        <f t="shared" si="0"/>
        <v>#DIV/0!</v>
      </c>
    </row>
    <row r="17" spans="1:5" ht="45" customHeight="1" x14ac:dyDescent="0.25">
      <c r="A17" s="9" t="str">
        <f>Anexo_1.1!A18</f>
        <v>SOCIOLOGO</v>
      </c>
      <c r="B17" s="9" t="str">
        <f>Anexo_1.1!B18</f>
        <v>Socialización de ejecución de proyectos y levantamiento de fichas</v>
      </c>
      <c r="C17" s="45">
        <f>Anexo_1.1!E18</f>
        <v>0</v>
      </c>
      <c r="D17" s="48" t="e">
        <f>(Anexo_2.1A!H18/Anexo_2.1!C17)</f>
        <v>#DIV/0!</v>
      </c>
      <c r="E17" s="45" t="e">
        <f t="shared" si="0"/>
        <v>#DIV/0!</v>
      </c>
    </row>
    <row r="18" spans="1:5" ht="15" customHeight="1" x14ac:dyDescent="0.25">
      <c r="A18" s="150" t="s">
        <v>47</v>
      </c>
      <c r="B18" s="150"/>
      <c r="C18" s="150"/>
      <c r="D18" s="150"/>
      <c r="E18" s="62" t="e">
        <f>SUM(E11:E17)</f>
        <v>#DIV/0!</v>
      </c>
    </row>
    <row r="19" spans="1:5" ht="15" customHeight="1" x14ac:dyDescent="0.25">
      <c r="A19" s="10"/>
      <c r="B19" s="10"/>
      <c r="C19" s="10"/>
      <c r="D19" s="10"/>
      <c r="E19" s="10"/>
    </row>
    <row r="20" spans="1:5" ht="15" customHeight="1" x14ac:dyDescent="0.25">
      <c r="A20" s="10"/>
      <c r="B20" s="10"/>
      <c r="C20" s="10"/>
      <c r="D20" s="10"/>
      <c r="E20" s="10"/>
    </row>
    <row r="21" spans="1:5" ht="15" customHeight="1" x14ac:dyDescent="0.25">
      <c r="A21" s="11"/>
      <c r="B21" s="12"/>
      <c r="C21" s="10"/>
      <c r="D21" s="10"/>
      <c r="E21" s="10"/>
    </row>
  </sheetData>
  <mergeCells count="4">
    <mergeCell ref="A1:E1"/>
    <mergeCell ref="A7:E7"/>
    <mergeCell ref="A18:D18"/>
    <mergeCell ref="A3:E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showGridLines="0" view="pageBreakPreview" zoomScale="90" zoomScaleNormal="100" zoomScaleSheetLayoutView="90" workbookViewId="0">
      <selection activeCell="G13" sqref="G13"/>
    </sheetView>
  </sheetViews>
  <sheetFormatPr defaultColWidth="11.42578125" defaultRowHeight="15" x14ac:dyDescent="0.25"/>
  <cols>
    <col min="1" max="1" width="17.7109375" style="1" customWidth="1"/>
    <col min="2" max="2" width="9.85546875" style="1" bestFit="1" customWidth="1"/>
    <col min="3" max="3" width="8.28515625" style="1" customWidth="1"/>
    <col min="4" max="4" width="9.140625" style="1" customWidth="1"/>
    <col min="5" max="5" width="8.7109375" style="1" customWidth="1"/>
    <col min="6" max="6" width="16.85546875" style="1" bestFit="1" customWidth="1"/>
    <col min="7" max="7" width="9.28515625" style="1" customWidth="1"/>
    <col min="8" max="9" width="14.140625" style="1" bestFit="1" customWidth="1"/>
    <col min="10" max="16384" width="11.42578125" style="1"/>
  </cols>
  <sheetData>
    <row r="1" spans="1:9" x14ac:dyDescent="0.25">
      <c r="A1" s="146" t="s">
        <v>104</v>
      </c>
      <c r="B1" s="146"/>
      <c r="C1" s="146"/>
      <c r="D1" s="146"/>
      <c r="E1" s="146"/>
      <c r="F1" s="146"/>
      <c r="G1" s="146"/>
      <c r="H1" s="146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54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  <c r="F3" s="149"/>
      <c r="G3" s="149"/>
      <c r="H3" s="149"/>
      <c r="I3" s="8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146" t="s">
        <v>141</v>
      </c>
      <c r="B5" s="146"/>
      <c r="C5" s="146"/>
      <c r="D5" s="146"/>
      <c r="E5" s="146"/>
      <c r="F5" s="146"/>
      <c r="G5" s="146"/>
      <c r="H5" s="146"/>
      <c r="I5" s="30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15" customHeight="1" x14ac:dyDescent="0.25">
      <c r="A8" s="151" t="s">
        <v>34</v>
      </c>
      <c r="B8" s="155" t="s">
        <v>7</v>
      </c>
      <c r="C8" s="155" t="s">
        <v>5</v>
      </c>
      <c r="D8" s="151" t="s">
        <v>30</v>
      </c>
      <c r="E8" s="151" t="s">
        <v>74</v>
      </c>
      <c r="F8" s="151" t="s">
        <v>41</v>
      </c>
      <c r="G8" s="151" t="s">
        <v>42</v>
      </c>
      <c r="H8" s="151" t="s">
        <v>31</v>
      </c>
    </row>
    <row r="9" spans="1:9" x14ac:dyDescent="0.25">
      <c r="A9" s="152"/>
      <c r="B9" s="155"/>
      <c r="C9" s="155"/>
      <c r="D9" s="151"/>
      <c r="E9" s="151"/>
      <c r="F9" s="151"/>
      <c r="G9" s="151"/>
      <c r="H9" s="151"/>
    </row>
    <row r="10" spans="1:9" x14ac:dyDescent="0.25">
      <c r="A10" s="152"/>
      <c r="B10" s="153" t="s">
        <v>9</v>
      </c>
      <c r="C10" s="153" t="s">
        <v>10</v>
      </c>
      <c r="D10" s="52" t="s">
        <v>11</v>
      </c>
      <c r="E10" s="52" t="s">
        <v>12</v>
      </c>
      <c r="F10" s="52" t="s">
        <v>13</v>
      </c>
      <c r="G10" s="52" t="s">
        <v>73</v>
      </c>
      <c r="H10" s="151"/>
    </row>
    <row r="11" spans="1:9" x14ac:dyDescent="0.25">
      <c r="A11" s="152"/>
      <c r="B11" s="153"/>
      <c r="C11" s="153"/>
      <c r="D11" s="59" t="s">
        <v>14</v>
      </c>
      <c r="E11" s="59" t="s">
        <v>72</v>
      </c>
      <c r="F11" s="60" t="s">
        <v>40</v>
      </c>
      <c r="G11" s="60" t="s">
        <v>109</v>
      </c>
      <c r="H11" s="151"/>
    </row>
    <row r="12" spans="1:9" ht="30" customHeight="1" x14ac:dyDescent="0.25">
      <c r="A12" s="9" t="str">
        <f>Anexo_1.1!A12</f>
        <v>INGENIERO CIVIL</v>
      </c>
      <c r="B12" s="45">
        <f>Anexo_1.1!D12</f>
        <v>0</v>
      </c>
      <c r="C12" s="46">
        <f>+Anexo_1.1!C12</f>
        <v>4</v>
      </c>
      <c r="D12" s="45">
        <f>ROUND(B12*0.1115*C12,2)</f>
        <v>0</v>
      </c>
      <c r="E12" s="45">
        <f t="shared" ref="E12:E18" si="0">ROUND((B12/24)*C12,2)</f>
        <v>0</v>
      </c>
      <c r="F12" s="45">
        <f t="shared" ref="F12:F18" si="1">ROUND((B12/12)*C12,2)</f>
        <v>0</v>
      </c>
      <c r="G12" s="45">
        <f>ROUND((470/12)*C12,2)</f>
        <v>156.66999999999999</v>
      </c>
      <c r="H12" s="45">
        <f>D12+E12+F12+G12</f>
        <v>156.66999999999999</v>
      </c>
    </row>
    <row r="13" spans="1:9" ht="30" customHeight="1" x14ac:dyDescent="0.25">
      <c r="A13" s="9" t="str">
        <f>Anexo_1.1!A13</f>
        <v>INGENIERO CIVIL VIAL</v>
      </c>
      <c r="B13" s="45">
        <f>Anexo_1.1!D13</f>
        <v>0</v>
      </c>
      <c r="C13" s="46">
        <f>+Anexo_1.1!C13</f>
        <v>3</v>
      </c>
      <c r="D13" s="45">
        <f>ROUND(B13*0.1115*C13,2)</f>
        <v>0</v>
      </c>
      <c r="E13" s="45">
        <f t="shared" ref="E13" si="2">ROUND((B13/24)*C13,2)</f>
        <v>0</v>
      </c>
      <c r="F13" s="45">
        <f t="shared" ref="F13" si="3">ROUND((B13/12)*C13,2)</f>
        <v>0</v>
      </c>
      <c r="G13" s="45">
        <f>ROUND((470/12)*C13,2)</f>
        <v>117.5</v>
      </c>
      <c r="H13" s="45">
        <f t="shared" ref="H13:H18" si="4">D13+E13+F13+G13</f>
        <v>117.5</v>
      </c>
    </row>
    <row r="14" spans="1:9" ht="30" customHeight="1" x14ac:dyDescent="0.25">
      <c r="A14" s="9" t="str">
        <f>Anexo_1.1!A14</f>
        <v>INGENIERO CIVIL HIDRÁULICO</v>
      </c>
      <c r="B14" s="45">
        <f>Anexo_1.1!D14</f>
        <v>0</v>
      </c>
      <c r="C14" s="46">
        <f>+Anexo_1.1!C14</f>
        <v>3</v>
      </c>
      <c r="D14" s="45">
        <f t="shared" ref="D14:D18" si="5">ROUND(B14*0.1115*C14,2)</f>
        <v>0</v>
      </c>
      <c r="E14" s="45">
        <f t="shared" si="0"/>
        <v>0</v>
      </c>
      <c r="F14" s="45">
        <f t="shared" si="1"/>
        <v>0</v>
      </c>
      <c r="G14" s="45">
        <f t="shared" ref="G14:G18" si="6">ROUND((470/12)*C14,2)</f>
        <v>117.5</v>
      </c>
      <c r="H14" s="45">
        <f t="shared" si="4"/>
        <v>117.5</v>
      </c>
    </row>
    <row r="15" spans="1:9" ht="30" customHeight="1" x14ac:dyDescent="0.25">
      <c r="A15" s="9" t="s">
        <v>82</v>
      </c>
      <c r="B15" s="45">
        <f>Anexo_1.1!D15</f>
        <v>0</v>
      </c>
      <c r="C15" s="46">
        <f>+Anexo_1.1!C15</f>
        <v>4</v>
      </c>
      <c r="D15" s="45">
        <f t="shared" si="5"/>
        <v>0</v>
      </c>
      <c r="E15" s="45">
        <f t="shared" si="0"/>
        <v>0</v>
      </c>
      <c r="F15" s="45">
        <f t="shared" si="1"/>
        <v>0</v>
      </c>
      <c r="G15" s="45">
        <f t="shared" si="6"/>
        <v>156.66999999999999</v>
      </c>
      <c r="H15" s="45">
        <f t="shared" si="4"/>
        <v>156.66999999999999</v>
      </c>
    </row>
    <row r="16" spans="1:9" ht="30" customHeight="1" x14ac:dyDescent="0.25">
      <c r="A16" s="65" t="str">
        <f>Anexo_1.1!A16</f>
        <v>INGENIERO CIVIL (TOPÓGRAFO)</v>
      </c>
      <c r="B16" s="45">
        <f>Anexo_1.1!D16</f>
        <v>0</v>
      </c>
      <c r="C16" s="46">
        <f>+Anexo_1.1!C16</f>
        <v>2</v>
      </c>
      <c r="D16" s="45">
        <f t="shared" si="5"/>
        <v>0</v>
      </c>
      <c r="E16" s="45">
        <f t="shared" si="0"/>
        <v>0</v>
      </c>
      <c r="F16" s="45">
        <f t="shared" si="1"/>
        <v>0</v>
      </c>
      <c r="G16" s="45">
        <f t="shared" si="6"/>
        <v>78.33</v>
      </c>
      <c r="H16" s="45">
        <f t="shared" si="4"/>
        <v>78.33</v>
      </c>
    </row>
    <row r="17" spans="1:9" ht="30" customHeight="1" x14ac:dyDescent="0.25">
      <c r="A17" s="9" t="s">
        <v>91</v>
      </c>
      <c r="B17" s="45">
        <f>Anexo_1.1!D17</f>
        <v>0</v>
      </c>
      <c r="C17" s="46">
        <f>+Anexo_1.1!C17</f>
        <v>3</v>
      </c>
      <c r="D17" s="45">
        <f t="shared" si="5"/>
        <v>0</v>
      </c>
      <c r="E17" s="45">
        <f t="shared" si="0"/>
        <v>0</v>
      </c>
      <c r="F17" s="45">
        <f t="shared" si="1"/>
        <v>0</v>
      </c>
      <c r="G17" s="45">
        <f t="shared" si="6"/>
        <v>117.5</v>
      </c>
      <c r="H17" s="45">
        <f t="shared" si="4"/>
        <v>117.5</v>
      </c>
    </row>
    <row r="18" spans="1:9" ht="30" customHeight="1" x14ac:dyDescent="0.25">
      <c r="A18" s="9" t="s">
        <v>92</v>
      </c>
      <c r="B18" s="45">
        <f>Anexo_1.1!D18</f>
        <v>0</v>
      </c>
      <c r="C18" s="46">
        <f>+Anexo_1.1!C18</f>
        <v>2</v>
      </c>
      <c r="D18" s="45">
        <f t="shared" si="5"/>
        <v>0</v>
      </c>
      <c r="E18" s="45">
        <f t="shared" si="0"/>
        <v>0</v>
      </c>
      <c r="F18" s="45">
        <f t="shared" si="1"/>
        <v>0</v>
      </c>
      <c r="G18" s="45">
        <f t="shared" si="6"/>
        <v>78.33</v>
      </c>
      <c r="H18" s="45">
        <f t="shared" si="4"/>
        <v>78.33</v>
      </c>
    </row>
    <row r="19" spans="1:9" ht="14.45" customHeight="1" x14ac:dyDescent="0.25">
      <c r="A19" s="150" t="s">
        <v>46</v>
      </c>
      <c r="B19" s="150"/>
      <c r="C19" s="150"/>
      <c r="D19" s="150"/>
      <c r="E19" s="150"/>
      <c r="F19" s="150"/>
      <c r="G19" s="150"/>
      <c r="H19" s="154">
        <f>SUM(H12:H18)</f>
        <v>822.5</v>
      </c>
    </row>
    <row r="20" spans="1:9" ht="15" customHeight="1" x14ac:dyDescent="0.25">
      <c r="A20" s="150"/>
      <c r="B20" s="150"/>
      <c r="C20" s="150"/>
      <c r="D20" s="150"/>
      <c r="E20" s="150"/>
      <c r="F20" s="150"/>
      <c r="G20" s="150"/>
      <c r="H20" s="154"/>
    </row>
    <row r="21" spans="1:9" x14ac:dyDescent="0.25">
      <c r="A21" s="20"/>
      <c r="B21" s="21"/>
      <c r="C21" s="22"/>
      <c r="D21" s="21"/>
      <c r="E21" s="21"/>
      <c r="F21" s="21"/>
      <c r="G21" s="21"/>
      <c r="H21" s="21"/>
      <c r="I21" s="21"/>
    </row>
    <row r="22" spans="1:9" x14ac:dyDescent="0.25">
      <c r="A22" s="20"/>
      <c r="B22" s="21"/>
      <c r="C22" s="22"/>
      <c r="D22" s="21"/>
      <c r="E22" s="21"/>
      <c r="F22" s="21"/>
      <c r="G22" s="21"/>
      <c r="H22" s="21"/>
      <c r="I22" s="21"/>
    </row>
    <row r="23" spans="1:9" x14ac:dyDescent="0.25">
      <c r="A23" s="20"/>
      <c r="B23" s="21"/>
      <c r="C23" s="22"/>
      <c r="D23" s="21"/>
      <c r="E23" s="21"/>
      <c r="F23" s="21"/>
      <c r="G23" s="21"/>
      <c r="H23" s="21"/>
      <c r="I23" s="21"/>
    </row>
    <row r="24" spans="1:9" x14ac:dyDescent="0.25">
      <c r="A24" s="23"/>
      <c r="B24" s="24"/>
      <c r="C24" s="22"/>
      <c r="D24" s="21"/>
      <c r="E24" s="21"/>
      <c r="F24" s="21"/>
      <c r="G24" s="21"/>
      <c r="H24" s="21"/>
      <c r="I24" s="21"/>
    </row>
  </sheetData>
  <mergeCells count="15">
    <mergeCell ref="A1:H1"/>
    <mergeCell ref="A19:G20"/>
    <mergeCell ref="B10:B11"/>
    <mergeCell ref="H19:H20"/>
    <mergeCell ref="B8:B9"/>
    <mergeCell ref="A8:A11"/>
    <mergeCell ref="D8:D9"/>
    <mergeCell ref="H8:H11"/>
    <mergeCell ref="C10:C11"/>
    <mergeCell ref="F8:F9"/>
    <mergeCell ref="G8:G9"/>
    <mergeCell ref="C8:C9"/>
    <mergeCell ref="E8:E9"/>
    <mergeCell ref="A5:H5"/>
    <mergeCell ref="A3:H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view="pageBreakPreview" zoomScale="90" zoomScaleNormal="85" zoomScaleSheetLayoutView="90" workbookViewId="0">
      <selection activeCell="E13" sqref="E13:E18"/>
    </sheetView>
  </sheetViews>
  <sheetFormatPr defaultColWidth="11.42578125" defaultRowHeight="15" x14ac:dyDescent="0.25"/>
  <cols>
    <col min="1" max="1" width="19.7109375" style="1" customWidth="1"/>
    <col min="2" max="2" width="30.7109375" style="1" customWidth="1"/>
    <col min="3" max="5" width="13.28515625" style="1" customWidth="1"/>
    <col min="6" max="16384" width="11.42578125" style="1"/>
  </cols>
  <sheetData>
    <row r="1" spans="1:8" x14ac:dyDescent="0.25">
      <c r="A1" s="146" t="s">
        <v>105</v>
      </c>
      <c r="B1" s="146"/>
      <c r="C1" s="146"/>
      <c r="D1" s="146"/>
      <c r="E1" s="146"/>
    </row>
    <row r="2" spans="1:8" x14ac:dyDescent="0.25">
      <c r="A2" s="5"/>
      <c r="B2" s="5"/>
      <c r="C2" s="5"/>
      <c r="D2" s="5"/>
      <c r="E2" s="5"/>
    </row>
    <row r="3" spans="1:8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</row>
    <row r="4" spans="1:8" ht="15" customHeight="1" x14ac:dyDescent="0.25">
      <c r="A4" s="149"/>
      <c r="B4" s="149"/>
      <c r="C4" s="149"/>
      <c r="D4" s="149"/>
      <c r="E4" s="149"/>
      <c r="F4" s="4"/>
      <c r="G4" s="4"/>
      <c r="H4" s="4"/>
    </row>
    <row r="5" spans="1:8" ht="22.15" customHeight="1" x14ac:dyDescent="0.25">
      <c r="A5" s="149"/>
      <c r="B5" s="149"/>
      <c r="C5" s="149"/>
      <c r="D5" s="149"/>
      <c r="E5" s="149"/>
      <c r="F5" s="4"/>
      <c r="G5" s="4"/>
      <c r="H5" s="4"/>
    </row>
    <row r="6" spans="1:8" x14ac:dyDescent="0.25">
      <c r="A6" s="28"/>
      <c r="B6" s="28"/>
      <c r="C6" s="28"/>
      <c r="D6" s="28"/>
      <c r="E6" s="28"/>
    </row>
    <row r="7" spans="1:8" x14ac:dyDescent="0.25">
      <c r="A7" s="6"/>
      <c r="B7" s="6"/>
      <c r="C7" s="6"/>
      <c r="D7" s="6"/>
      <c r="E7" s="6"/>
    </row>
    <row r="8" spans="1:8" x14ac:dyDescent="0.25">
      <c r="A8" s="156" t="s">
        <v>32</v>
      </c>
      <c r="B8" s="156"/>
      <c r="C8" s="156"/>
      <c r="D8" s="156"/>
      <c r="E8" s="156"/>
    </row>
    <row r="9" spans="1:8" x14ac:dyDescent="0.25">
      <c r="A9" s="156"/>
      <c r="B9" s="156"/>
      <c r="C9" s="156"/>
      <c r="D9" s="156"/>
      <c r="E9" s="156"/>
    </row>
    <row r="10" spans="1:8" x14ac:dyDescent="0.25">
      <c r="A10" s="25"/>
      <c r="B10" s="25"/>
      <c r="C10" s="25"/>
      <c r="D10" s="25"/>
      <c r="E10" s="25"/>
    </row>
    <row r="11" spans="1:8" x14ac:dyDescent="0.25">
      <c r="A11" s="8"/>
      <c r="B11" s="8"/>
      <c r="C11" s="8"/>
      <c r="D11" s="8"/>
      <c r="E11" s="8"/>
    </row>
    <row r="12" spans="1:8" ht="75" customHeight="1" x14ac:dyDescent="0.25">
      <c r="A12" s="57" t="s">
        <v>58</v>
      </c>
      <c r="B12" s="56" t="s">
        <v>0</v>
      </c>
      <c r="C12" s="57" t="s">
        <v>69</v>
      </c>
      <c r="D12" s="57" t="s">
        <v>38</v>
      </c>
      <c r="E12" s="57" t="s">
        <v>70</v>
      </c>
    </row>
    <row r="13" spans="1:8" ht="15" customHeight="1" x14ac:dyDescent="0.25">
      <c r="A13" s="61" t="str">
        <f>Anexo_1.2!A13</f>
        <v>SECRETARIA</v>
      </c>
      <c r="B13" s="61" t="str">
        <f>Anexo_1.2!B13</f>
        <v>Manejo de documentación.</v>
      </c>
      <c r="C13" s="45">
        <f>Anexo_1.2!E13</f>
        <v>0</v>
      </c>
      <c r="D13" s="48" t="e">
        <f>(Anexo_2.2A!H14/Anexo_2.2!C13)</f>
        <v>#DIV/0!</v>
      </c>
      <c r="E13" s="45" t="e">
        <f>C13*D13</f>
        <v>#DIV/0!</v>
      </c>
    </row>
    <row r="14" spans="1:8" ht="30" customHeight="1" x14ac:dyDescent="0.25">
      <c r="A14" s="9" t="str">
        <f>Anexo_1.2!A14</f>
        <v>DIBUJANTE</v>
      </c>
      <c r="B14" s="9" t="str">
        <f>Anexo_1.2!B14</f>
        <v>Dibujo de planos, coordinación de trabajos topográficos.</v>
      </c>
      <c r="C14" s="45">
        <f>Anexo_1.2!E14</f>
        <v>0</v>
      </c>
      <c r="D14" s="48" t="e">
        <f>(Anexo_2.2A!H15/Anexo_2.2!C14)</f>
        <v>#DIV/0!</v>
      </c>
      <c r="E14" s="45" t="e">
        <f t="shared" ref="E14:E18" si="0">C14*D14</f>
        <v>#DIV/0!</v>
      </c>
    </row>
    <row r="15" spans="1:8" ht="45" x14ac:dyDescent="0.25">
      <c r="A15" s="9" t="s">
        <v>83</v>
      </c>
      <c r="B15" s="9" t="str">
        <f>Anexo_1.2!B15</f>
        <v>Apoyo en dibujo de planos estructurales y detalles constructivos</v>
      </c>
      <c r="C15" s="45">
        <f>Anexo_1.2!E15</f>
        <v>0</v>
      </c>
      <c r="D15" s="48" t="e">
        <f>(Anexo_2.2A!H16/Anexo_2.2!C15)</f>
        <v>#DIV/0!</v>
      </c>
      <c r="E15" s="45" t="e">
        <f t="shared" si="0"/>
        <v>#DIV/0!</v>
      </c>
    </row>
    <row r="16" spans="1:8" ht="30" customHeight="1" x14ac:dyDescent="0.25">
      <c r="A16" s="9" t="str">
        <f>Anexo_1.2!A16</f>
        <v>CADENERO 1</v>
      </c>
      <c r="B16" s="9" t="str">
        <f>Anexo_1.2!B16</f>
        <v>Apoyo en levantamiento Topografico</v>
      </c>
      <c r="C16" s="45">
        <f>Anexo_1.2!E16</f>
        <v>0</v>
      </c>
      <c r="D16" s="48" t="e">
        <f>(Anexo_2.2A!H17/Anexo_2.2!C16)</f>
        <v>#DIV/0!</v>
      </c>
      <c r="E16" s="45" t="e">
        <f t="shared" si="0"/>
        <v>#DIV/0!</v>
      </c>
    </row>
    <row r="17" spans="1:5" ht="30" customHeight="1" x14ac:dyDescent="0.25">
      <c r="A17" s="9" t="str">
        <f>Anexo_1.2!A17</f>
        <v>CADENERO 2</v>
      </c>
      <c r="B17" s="9" t="str">
        <f>Anexo_1.2!B17</f>
        <v>Apoyo en levantamiento Topografico</v>
      </c>
      <c r="C17" s="45">
        <f>Anexo_1.2!E17</f>
        <v>0</v>
      </c>
      <c r="D17" s="48" t="e">
        <f>(Anexo_2.2A!H18/Anexo_2.2!C17)</f>
        <v>#DIV/0!</v>
      </c>
      <c r="E17" s="45" t="e">
        <f t="shared" si="0"/>
        <v>#DIV/0!</v>
      </c>
    </row>
    <row r="18" spans="1:5" ht="30" customHeight="1" x14ac:dyDescent="0.25">
      <c r="A18" s="9" t="s">
        <v>89</v>
      </c>
      <c r="B18" s="9" t="s">
        <v>81</v>
      </c>
      <c r="C18" s="45">
        <f>Anexo_1.2!E18</f>
        <v>0</v>
      </c>
      <c r="D18" s="48" t="e">
        <f>(Anexo_2.2A!H19/Anexo_2.2!C18)</f>
        <v>#DIV/0!</v>
      </c>
      <c r="E18" s="45" t="e">
        <f t="shared" si="0"/>
        <v>#DIV/0!</v>
      </c>
    </row>
    <row r="19" spans="1:5" x14ac:dyDescent="0.25">
      <c r="A19" s="150" t="s">
        <v>47</v>
      </c>
      <c r="B19" s="150"/>
      <c r="C19" s="150"/>
      <c r="D19" s="150"/>
      <c r="E19" s="154" t="e">
        <f>SUM(E13:E18)</f>
        <v>#DIV/0!</v>
      </c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</sheetData>
  <mergeCells count="5">
    <mergeCell ref="A1:E1"/>
    <mergeCell ref="A8:E9"/>
    <mergeCell ref="A19:D19"/>
    <mergeCell ref="E19"/>
    <mergeCell ref="A3:E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view="pageBreakPreview" zoomScale="110" zoomScaleNormal="100" zoomScaleSheetLayoutView="110" workbookViewId="0">
      <selection activeCell="H18" sqref="H18"/>
    </sheetView>
  </sheetViews>
  <sheetFormatPr defaultColWidth="11.42578125" defaultRowHeight="15" x14ac:dyDescent="0.25"/>
  <cols>
    <col min="1" max="1" width="17.7109375" style="1" customWidth="1"/>
    <col min="2" max="2" width="9.28515625" style="1" customWidth="1"/>
    <col min="3" max="3" width="8.28515625" style="1" customWidth="1"/>
    <col min="4" max="6" width="8.7109375" style="1" customWidth="1"/>
    <col min="7" max="7" width="9.28515625" style="1" customWidth="1"/>
    <col min="8" max="8" width="14.5703125" style="1" bestFit="1" customWidth="1"/>
    <col min="9" max="9" width="10.28515625" style="1" customWidth="1"/>
    <col min="10" max="16384" width="11.42578125" style="1"/>
  </cols>
  <sheetData>
    <row r="1" spans="1:9" x14ac:dyDescent="0.25">
      <c r="A1" s="146" t="s">
        <v>106</v>
      </c>
      <c r="B1" s="146"/>
      <c r="C1" s="146"/>
      <c r="D1" s="146"/>
      <c r="E1" s="146"/>
      <c r="F1" s="146"/>
      <c r="G1" s="146"/>
      <c r="H1" s="146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9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  <c r="F3" s="149"/>
      <c r="G3" s="149"/>
      <c r="H3" s="149"/>
      <c r="I3" s="8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23.45" customHeight="1" x14ac:dyDescent="0.25">
      <c r="A6" s="156" t="s">
        <v>33</v>
      </c>
      <c r="B6" s="156"/>
      <c r="C6" s="156"/>
      <c r="D6" s="156"/>
      <c r="E6" s="156"/>
      <c r="F6" s="156"/>
      <c r="G6" s="156"/>
      <c r="H6" s="156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15" customHeight="1" x14ac:dyDescent="0.25">
      <c r="A10" s="151" t="s">
        <v>58</v>
      </c>
      <c r="B10" s="155" t="s">
        <v>7</v>
      </c>
      <c r="C10" s="155" t="s">
        <v>5</v>
      </c>
      <c r="D10" s="151" t="s">
        <v>30</v>
      </c>
      <c r="E10" s="151" t="s">
        <v>74</v>
      </c>
      <c r="F10" s="151" t="s">
        <v>41</v>
      </c>
      <c r="G10" s="151" t="s">
        <v>42</v>
      </c>
      <c r="H10" s="151" t="s">
        <v>31</v>
      </c>
    </row>
    <row r="11" spans="1:9" x14ac:dyDescent="0.25">
      <c r="A11" s="152"/>
      <c r="B11" s="155"/>
      <c r="C11" s="155"/>
      <c r="D11" s="151"/>
      <c r="E11" s="151"/>
      <c r="F11" s="151"/>
      <c r="G11" s="151"/>
      <c r="H11" s="151"/>
    </row>
    <row r="12" spans="1:9" x14ac:dyDescent="0.25">
      <c r="A12" s="152"/>
      <c r="B12" s="153" t="s">
        <v>9</v>
      </c>
      <c r="C12" s="153" t="s">
        <v>10</v>
      </c>
      <c r="D12" s="52" t="s">
        <v>11</v>
      </c>
      <c r="E12" s="52" t="s">
        <v>12</v>
      </c>
      <c r="F12" s="52" t="s">
        <v>13</v>
      </c>
      <c r="G12" s="52" t="s">
        <v>73</v>
      </c>
      <c r="H12" s="151"/>
    </row>
    <row r="13" spans="1:9" x14ac:dyDescent="0.25">
      <c r="A13" s="152"/>
      <c r="B13" s="153"/>
      <c r="C13" s="153"/>
      <c r="D13" s="59" t="s">
        <v>14</v>
      </c>
      <c r="E13" s="59" t="s">
        <v>72</v>
      </c>
      <c r="F13" s="60" t="s">
        <v>40</v>
      </c>
      <c r="G13" s="60" t="s">
        <v>109</v>
      </c>
      <c r="H13" s="151"/>
    </row>
    <row r="14" spans="1:9" x14ac:dyDescent="0.25">
      <c r="A14" s="61" t="str">
        <f>Anexo_1.2!A13</f>
        <v>SECRETARIA</v>
      </c>
      <c r="B14" s="45">
        <f>Anexo_1.2!D13</f>
        <v>0</v>
      </c>
      <c r="C14" s="46">
        <f>Anexo_1.2!C13</f>
        <v>4</v>
      </c>
      <c r="D14" s="45">
        <f>ROUND(B14*0.1115*C14,2)</f>
        <v>0</v>
      </c>
      <c r="E14" s="45">
        <f>ROUND((B14/24)*C14,2)</f>
        <v>0</v>
      </c>
      <c r="F14" s="45">
        <f>ROUND((B14/12)*C14,2)</f>
        <v>0</v>
      </c>
      <c r="G14" s="45">
        <f>ROUND((470/12)*C14,2)</f>
        <v>156.66999999999999</v>
      </c>
      <c r="H14" s="45">
        <f>+D14+E14+F14+G14</f>
        <v>156.66999999999999</v>
      </c>
    </row>
    <row r="15" spans="1:9" x14ac:dyDescent="0.25">
      <c r="A15" s="9" t="str">
        <f>Anexo_1.2!A14</f>
        <v>DIBUJANTE</v>
      </c>
      <c r="B15" s="45">
        <f>Anexo_1.2!D14</f>
        <v>0</v>
      </c>
      <c r="C15" s="46">
        <f>Anexo_1.2!C14</f>
        <v>4</v>
      </c>
      <c r="D15" s="45">
        <f>ROUND(B15*0.1115*C15,2)</f>
        <v>0</v>
      </c>
      <c r="E15" s="45">
        <f>ROUND((B15/24)*C15,2)</f>
        <v>0</v>
      </c>
      <c r="F15" s="45">
        <f>ROUND((B15/12)*C15,2)</f>
        <v>0</v>
      </c>
      <c r="G15" s="45">
        <f t="shared" ref="G15:G19" si="0">ROUND((470/12)*C15,2)</f>
        <v>156.66999999999999</v>
      </c>
      <c r="H15" s="45">
        <f t="shared" ref="H15:H19" si="1">+D15+E15+F15+G15</f>
        <v>156.66999999999999</v>
      </c>
    </row>
    <row r="16" spans="1:9" ht="45" x14ac:dyDescent="0.25">
      <c r="A16" s="9" t="s">
        <v>83</v>
      </c>
      <c r="B16" s="45">
        <f>Anexo_1.2!D15</f>
        <v>0</v>
      </c>
      <c r="C16" s="46">
        <f>Anexo_1.2!C15</f>
        <v>4</v>
      </c>
      <c r="D16" s="45">
        <f>ROUND(B16*0.1115*C16,2)</f>
        <v>0</v>
      </c>
      <c r="E16" s="45">
        <f>ROUND((B16/24)*C16,2)</f>
        <v>0</v>
      </c>
      <c r="F16" s="45">
        <f>ROUND((B16/12)*C16,2)</f>
        <v>0</v>
      </c>
      <c r="G16" s="45">
        <f t="shared" si="0"/>
        <v>156.66999999999999</v>
      </c>
      <c r="H16" s="45">
        <f t="shared" si="1"/>
        <v>156.66999999999999</v>
      </c>
    </row>
    <row r="17" spans="1:8" x14ac:dyDescent="0.25">
      <c r="A17" s="9" t="str">
        <f>Anexo_1.2!A16</f>
        <v>CADENERO 1</v>
      </c>
      <c r="B17" s="45">
        <f>Anexo_1.2!D16</f>
        <v>0</v>
      </c>
      <c r="C17" s="46">
        <f>Anexo_1.2!C16</f>
        <v>2</v>
      </c>
      <c r="D17" s="45">
        <f>ROUND(B17*0.1115*C17,2)</f>
        <v>0</v>
      </c>
      <c r="E17" s="45">
        <f t="shared" ref="E17" si="2">ROUND((B17/24)*C17,2)</f>
        <v>0</v>
      </c>
      <c r="F17" s="45">
        <f t="shared" ref="F17" si="3">ROUND((B17/12)*C17,2)</f>
        <v>0</v>
      </c>
      <c r="G17" s="45">
        <f t="shared" si="0"/>
        <v>78.33</v>
      </c>
      <c r="H17" s="45">
        <f t="shared" si="1"/>
        <v>78.33</v>
      </c>
    </row>
    <row r="18" spans="1:8" x14ac:dyDescent="0.25">
      <c r="A18" s="9" t="str">
        <f>Anexo_1.2!A17</f>
        <v>CADENERO 2</v>
      </c>
      <c r="B18" s="45">
        <f>Anexo_1.2!D17</f>
        <v>0</v>
      </c>
      <c r="C18" s="46">
        <f>Anexo_1.2!C17</f>
        <v>2</v>
      </c>
      <c r="D18" s="45">
        <f>ROUND(B18*0.1115*C18,2)</f>
        <v>0</v>
      </c>
      <c r="E18" s="45">
        <f>ROUND((B18/24)*C18,2)</f>
        <v>0</v>
      </c>
      <c r="F18" s="45">
        <f>ROUND((B18/12)*C18,2)</f>
        <v>0</v>
      </c>
      <c r="G18" s="45">
        <f t="shared" si="0"/>
        <v>78.33</v>
      </c>
      <c r="H18" s="45">
        <f t="shared" si="1"/>
        <v>78.33</v>
      </c>
    </row>
    <row r="19" spans="1:8" x14ac:dyDescent="0.25">
      <c r="A19" s="9" t="s">
        <v>89</v>
      </c>
      <c r="B19" s="45">
        <f>Anexo_1.2!D18</f>
        <v>0</v>
      </c>
      <c r="C19" s="46">
        <f>Anexo_1.2!C18</f>
        <v>2</v>
      </c>
      <c r="D19" s="45">
        <f t="shared" ref="D19" si="4">ROUND(B19*0.1115*C19,2)</f>
        <v>0</v>
      </c>
      <c r="E19" s="45">
        <f t="shared" ref="E19" si="5">ROUND((B19/24)*C19,2)</f>
        <v>0</v>
      </c>
      <c r="F19" s="45">
        <f t="shared" ref="F19" si="6">ROUND((B19/12)*C19,2)</f>
        <v>0</v>
      </c>
      <c r="G19" s="45">
        <f t="shared" si="0"/>
        <v>78.33</v>
      </c>
      <c r="H19" s="45">
        <f t="shared" si="1"/>
        <v>78.33</v>
      </c>
    </row>
    <row r="20" spans="1:8" x14ac:dyDescent="0.25">
      <c r="A20" s="157" t="s">
        <v>46</v>
      </c>
      <c r="B20" s="158"/>
      <c r="C20" s="158"/>
      <c r="D20" s="158"/>
      <c r="E20" s="158"/>
      <c r="F20" s="158"/>
      <c r="G20" s="159"/>
      <c r="H20" s="154">
        <f>SUM(H14:H19)</f>
        <v>705.00000000000011</v>
      </c>
    </row>
  </sheetData>
  <mergeCells count="15">
    <mergeCell ref="A3:H3"/>
    <mergeCell ref="A1:H1"/>
    <mergeCell ref="H20"/>
    <mergeCell ref="B10:B11"/>
    <mergeCell ref="C10:C11"/>
    <mergeCell ref="D10:D11"/>
    <mergeCell ref="F10:F11"/>
    <mergeCell ref="G10:G11"/>
    <mergeCell ref="E10:E11"/>
    <mergeCell ref="A20:G20"/>
    <mergeCell ref="A10:A13"/>
    <mergeCell ref="H10:H13"/>
    <mergeCell ref="C12:C13"/>
    <mergeCell ref="B12:B13"/>
    <mergeCell ref="A6:H6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view="pageBreakPreview" zoomScale="90" zoomScaleNormal="100" zoomScaleSheetLayoutView="90" workbookViewId="0">
      <selection activeCell="D32" sqref="D32"/>
    </sheetView>
  </sheetViews>
  <sheetFormatPr defaultColWidth="11.42578125" defaultRowHeight="15" customHeight="1" x14ac:dyDescent="0.25"/>
  <cols>
    <col min="1" max="1" width="45.7109375" style="1" customWidth="1"/>
    <col min="2" max="2" width="8.7109375" style="1" customWidth="1"/>
    <col min="3" max="3" width="9.7109375" style="1" customWidth="1"/>
    <col min="4" max="4" width="6.7109375" style="1" customWidth="1"/>
    <col min="5" max="5" width="9.7109375" style="1" customWidth="1"/>
    <col min="6" max="6" width="11.28515625" style="1" bestFit="1" customWidth="1"/>
    <col min="7" max="7" width="7.28515625" style="1" customWidth="1"/>
    <col min="8" max="8" width="7" style="1" customWidth="1"/>
    <col min="9" max="9" width="3.85546875" style="1" customWidth="1"/>
    <col min="10" max="16384" width="11.42578125" style="1"/>
  </cols>
  <sheetData>
    <row r="1" spans="1:9" ht="15" customHeight="1" x14ac:dyDescent="0.25">
      <c r="A1" s="146" t="s">
        <v>107</v>
      </c>
      <c r="B1" s="146"/>
      <c r="C1" s="146"/>
      <c r="D1" s="146"/>
      <c r="E1" s="146"/>
      <c r="F1" s="146"/>
    </row>
    <row r="2" spans="1:9" ht="15" customHeight="1" x14ac:dyDescent="0.25">
      <c r="A2" s="19"/>
      <c r="B2" s="19"/>
      <c r="C2" s="19"/>
      <c r="D2" s="19"/>
      <c r="E2" s="19"/>
      <c r="F2" s="19"/>
      <c r="G2" s="30"/>
      <c r="H2" s="30"/>
      <c r="I2" s="30"/>
    </row>
    <row r="3" spans="1:9" ht="19.149999999999999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  <c r="F3" s="149"/>
      <c r="G3" s="30"/>
      <c r="H3" s="30"/>
      <c r="I3" s="30"/>
    </row>
    <row r="4" spans="1:9" ht="15" customHeight="1" x14ac:dyDescent="0.25">
      <c r="A4" s="149"/>
      <c r="B4" s="149"/>
      <c r="C4" s="149"/>
      <c r="D4" s="149"/>
      <c r="E4" s="149"/>
      <c r="F4" s="149"/>
      <c r="G4" s="4"/>
      <c r="H4" s="4"/>
      <c r="I4" s="4"/>
    </row>
    <row r="5" spans="1:9" ht="19.149999999999999" customHeight="1" x14ac:dyDescent="0.25">
      <c r="A5" s="149"/>
      <c r="B5" s="149"/>
      <c r="C5" s="149"/>
      <c r="D5" s="149"/>
      <c r="E5" s="149"/>
      <c r="F5" s="149"/>
      <c r="G5" s="4"/>
      <c r="H5" s="4"/>
      <c r="I5" s="4"/>
    </row>
    <row r="6" spans="1:9" ht="15" customHeight="1" x14ac:dyDescent="0.25">
      <c r="A6" s="146" t="s">
        <v>59</v>
      </c>
      <c r="B6" s="146"/>
      <c r="C6" s="146"/>
      <c r="D6" s="146"/>
      <c r="E6" s="146"/>
      <c r="F6" s="146"/>
    </row>
    <row r="7" spans="1:9" ht="15" customHeight="1" x14ac:dyDescent="0.25">
      <c r="A7" s="5"/>
      <c r="B7" s="5"/>
      <c r="C7" s="5"/>
      <c r="D7" s="5"/>
      <c r="E7" s="5"/>
      <c r="F7" s="5"/>
    </row>
    <row r="8" spans="1:9" ht="15" customHeight="1" thickBot="1" x14ac:dyDescent="0.3">
      <c r="A8" s="10"/>
      <c r="B8" s="10"/>
      <c r="C8" s="10"/>
      <c r="D8" s="10"/>
      <c r="E8" s="10"/>
      <c r="F8" s="10"/>
    </row>
    <row r="9" spans="1:9" ht="15" customHeight="1" x14ac:dyDescent="0.25">
      <c r="A9" s="171" t="s">
        <v>15</v>
      </c>
      <c r="B9" s="160" t="s">
        <v>16</v>
      </c>
      <c r="C9" s="175" t="s">
        <v>56</v>
      </c>
      <c r="D9" s="177" t="s">
        <v>112</v>
      </c>
      <c r="E9" s="160" t="s">
        <v>57</v>
      </c>
      <c r="F9" s="161"/>
    </row>
    <row r="10" spans="1:9" ht="15" customHeight="1" x14ac:dyDescent="0.25">
      <c r="A10" s="172"/>
      <c r="B10" s="162"/>
      <c r="C10" s="147"/>
      <c r="D10" s="178"/>
      <c r="E10" s="162"/>
      <c r="F10" s="163"/>
    </row>
    <row r="11" spans="1:9" ht="15" customHeight="1" thickBot="1" x14ac:dyDescent="0.3">
      <c r="A11" s="173"/>
      <c r="B11" s="174"/>
      <c r="C11" s="176"/>
      <c r="D11" s="179"/>
      <c r="E11" s="26" t="s">
        <v>18</v>
      </c>
      <c r="F11" s="27" t="s">
        <v>3</v>
      </c>
    </row>
    <row r="12" spans="1:9" ht="15" customHeight="1" x14ac:dyDescent="0.25">
      <c r="A12" s="164" t="s">
        <v>19</v>
      </c>
      <c r="B12" s="165"/>
      <c r="C12" s="165"/>
      <c r="D12" s="165"/>
      <c r="E12" s="165"/>
      <c r="F12" s="166"/>
    </row>
    <row r="13" spans="1:9" ht="15" customHeight="1" x14ac:dyDescent="0.25">
      <c r="A13" s="167" t="s">
        <v>48</v>
      </c>
      <c r="B13" s="168"/>
      <c r="C13" s="168"/>
      <c r="D13" s="168"/>
      <c r="E13" s="169"/>
      <c r="F13" s="170"/>
    </row>
    <row r="14" spans="1:9" ht="15" customHeight="1" x14ac:dyDescent="0.25">
      <c r="A14" s="32" t="s">
        <v>50</v>
      </c>
      <c r="B14" s="37" t="s">
        <v>20</v>
      </c>
      <c r="C14" s="47">
        <v>0</v>
      </c>
      <c r="D14" s="34">
        <v>1</v>
      </c>
      <c r="E14" s="35">
        <v>0</v>
      </c>
      <c r="F14" s="36">
        <f>ROUND(C14*D14*E14,2)</f>
        <v>0</v>
      </c>
    </row>
    <row r="15" spans="1:9" ht="15" customHeight="1" x14ac:dyDescent="0.25">
      <c r="A15" s="32" t="s">
        <v>51</v>
      </c>
      <c r="B15" s="37" t="s">
        <v>20</v>
      </c>
      <c r="C15" s="47">
        <v>0</v>
      </c>
      <c r="D15" s="34">
        <v>1</v>
      </c>
      <c r="E15" s="35">
        <v>0</v>
      </c>
      <c r="F15" s="36">
        <f>ROUND(C15*D15*E15,2)</f>
        <v>0</v>
      </c>
    </row>
    <row r="16" spans="1:9" ht="15" customHeight="1" x14ac:dyDescent="0.25">
      <c r="A16" s="32" t="s">
        <v>84</v>
      </c>
      <c r="B16" s="37" t="s">
        <v>20</v>
      </c>
      <c r="C16" s="47">
        <v>0</v>
      </c>
      <c r="D16" s="34">
        <v>1</v>
      </c>
      <c r="E16" s="35">
        <v>0</v>
      </c>
      <c r="F16" s="36">
        <f>ROUND(C16*D16*E16,2)</f>
        <v>0</v>
      </c>
    </row>
    <row r="17" spans="1:6" ht="15" customHeight="1" x14ac:dyDescent="0.25">
      <c r="A17" s="32" t="s">
        <v>77</v>
      </c>
      <c r="B17" s="37" t="s">
        <v>20</v>
      </c>
      <c r="C17" s="47">
        <v>0</v>
      </c>
      <c r="D17" s="34">
        <v>1</v>
      </c>
      <c r="E17" s="35">
        <v>0</v>
      </c>
      <c r="F17" s="36">
        <f t="shared" ref="F17:F20" si="0">ROUND(C17*D17*E17,2)</f>
        <v>0</v>
      </c>
    </row>
    <row r="18" spans="1:6" ht="15" customHeight="1" x14ac:dyDescent="0.25">
      <c r="A18" s="32" t="s">
        <v>94</v>
      </c>
      <c r="B18" s="37" t="s">
        <v>20</v>
      </c>
      <c r="C18" s="47">
        <v>0</v>
      </c>
      <c r="D18" s="34">
        <v>1</v>
      </c>
      <c r="E18" s="35">
        <v>0</v>
      </c>
      <c r="F18" s="36">
        <f t="shared" si="0"/>
        <v>0</v>
      </c>
    </row>
    <row r="19" spans="1:6" ht="15" customHeight="1" x14ac:dyDescent="0.25">
      <c r="A19" s="32" t="s">
        <v>95</v>
      </c>
      <c r="B19" s="37" t="s">
        <v>20</v>
      </c>
      <c r="C19" s="47">
        <v>0</v>
      </c>
      <c r="D19" s="34">
        <v>1</v>
      </c>
      <c r="E19" s="35">
        <v>0</v>
      </c>
      <c r="F19" s="36">
        <f t="shared" si="0"/>
        <v>0</v>
      </c>
    </row>
    <row r="20" spans="1:6" ht="15" customHeight="1" x14ac:dyDescent="0.25">
      <c r="A20" s="32" t="s">
        <v>96</v>
      </c>
      <c r="B20" s="37" t="s">
        <v>20</v>
      </c>
      <c r="C20" s="47">
        <v>0</v>
      </c>
      <c r="D20" s="34">
        <v>1</v>
      </c>
      <c r="E20" s="35">
        <v>0</v>
      </c>
      <c r="F20" s="36">
        <f t="shared" si="0"/>
        <v>0</v>
      </c>
    </row>
    <row r="21" spans="1:6" ht="15" customHeight="1" x14ac:dyDescent="0.25">
      <c r="A21" s="186"/>
      <c r="B21" s="187"/>
      <c r="C21" s="187"/>
      <c r="D21" s="187"/>
      <c r="E21" s="187"/>
      <c r="F21" s="188"/>
    </row>
    <row r="22" spans="1:6" ht="15" customHeight="1" x14ac:dyDescent="0.25">
      <c r="A22" s="167" t="s">
        <v>49</v>
      </c>
      <c r="B22" s="169"/>
      <c r="C22" s="169"/>
      <c r="D22" s="169"/>
      <c r="E22" s="169"/>
      <c r="F22" s="170"/>
    </row>
    <row r="23" spans="1:6" ht="15" customHeight="1" x14ac:dyDescent="0.25">
      <c r="A23" s="32" t="s">
        <v>52</v>
      </c>
      <c r="B23" s="37" t="s">
        <v>20</v>
      </c>
      <c r="C23" s="51">
        <v>0</v>
      </c>
      <c r="D23" s="51">
        <v>1</v>
      </c>
      <c r="E23" s="35">
        <v>0</v>
      </c>
      <c r="F23" s="36">
        <f>ROUND(C23*D23*E23,2)</f>
        <v>0</v>
      </c>
    </row>
    <row r="24" spans="1:6" ht="28.15" customHeight="1" x14ac:dyDescent="0.25">
      <c r="A24" s="29" t="s">
        <v>86</v>
      </c>
      <c r="B24" s="37" t="s">
        <v>20</v>
      </c>
      <c r="C24" s="51">
        <v>0</v>
      </c>
      <c r="D24" s="51">
        <v>1</v>
      </c>
      <c r="E24" s="35">
        <v>0</v>
      </c>
      <c r="F24" s="36">
        <f t="shared" ref="F24:F27" si="1">ROUND(C24*D24*E24,2)</f>
        <v>0</v>
      </c>
    </row>
    <row r="25" spans="1:6" ht="15" customHeight="1" x14ac:dyDescent="0.25">
      <c r="A25" s="54" t="s">
        <v>85</v>
      </c>
      <c r="B25" s="37" t="s">
        <v>20</v>
      </c>
      <c r="C25" s="51">
        <v>0</v>
      </c>
      <c r="D25" s="51">
        <v>1</v>
      </c>
      <c r="E25" s="35">
        <v>0</v>
      </c>
      <c r="F25" s="36">
        <f t="shared" si="1"/>
        <v>0</v>
      </c>
    </row>
    <row r="26" spans="1:6" ht="15" customHeight="1" x14ac:dyDescent="0.25">
      <c r="A26" s="54" t="s">
        <v>87</v>
      </c>
      <c r="B26" s="37" t="s">
        <v>20</v>
      </c>
      <c r="C26" s="51">
        <v>0</v>
      </c>
      <c r="D26" s="51">
        <v>1</v>
      </c>
      <c r="E26" s="35">
        <v>0</v>
      </c>
      <c r="F26" s="36">
        <f t="shared" si="1"/>
        <v>0</v>
      </c>
    </row>
    <row r="27" spans="1:6" ht="15" customHeight="1" x14ac:dyDescent="0.25">
      <c r="A27" s="54" t="s">
        <v>88</v>
      </c>
      <c r="B27" s="37" t="s">
        <v>20</v>
      </c>
      <c r="C27" s="51">
        <v>0</v>
      </c>
      <c r="D27" s="51">
        <v>1</v>
      </c>
      <c r="E27" s="35">
        <v>0</v>
      </c>
      <c r="F27" s="36">
        <f t="shared" si="1"/>
        <v>0</v>
      </c>
    </row>
    <row r="28" spans="1:6" ht="15" customHeight="1" x14ac:dyDescent="0.25">
      <c r="A28" s="189"/>
      <c r="B28" s="190"/>
      <c r="C28" s="190"/>
      <c r="D28" s="190"/>
      <c r="E28" s="190"/>
      <c r="F28" s="191"/>
    </row>
    <row r="29" spans="1:6" ht="15" customHeight="1" x14ac:dyDescent="0.25">
      <c r="A29" s="183" t="s">
        <v>21</v>
      </c>
      <c r="B29" s="184"/>
      <c r="C29" s="184"/>
      <c r="D29" s="184"/>
      <c r="E29" s="184"/>
      <c r="F29" s="185"/>
    </row>
    <row r="30" spans="1:6" ht="15" customHeight="1" x14ac:dyDescent="0.25">
      <c r="A30" s="167" t="s">
        <v>53</v>
      </c>
      <c r="B30" s="169"/>
      <c r="C30" s="169"/>
      <c r="D30" s="169"/>
      <c r="E30" s="169"/>
      <c r="F30" s="170"/>
    </row>
    <row r="31" spans="1:6" ht="15" customHeight="1" x14ac:dyDescent="0.25">
      <c r="A31" s="29" t="s">
        <v>54</v>
      </c>
      <c r="B31" s="37" t="s">
        <v>20</v>
      </c>
      <c r="C31" s="51">
        <v>20</v>
      </c>
      <c r="D31" s="34">
        <v>3</v>
      </c>
      <c r="E31" s="35"/>
      <c r="F31" s="36">
        <f t="shared" ref="F31:F37" si="2">ROUND(C31*D31*E31,2)</f>
        <v>0</v>
      </c>
    </row>
    <row r="32" spans="1:6" ht="15" customHeight="1" x14ac:dyDescent="0.25">
      <c r="A32" s="29" t="s">
        <v>133</v>
      </c>
      <c r="B32" s="37" t="s">
        <v>20</v>
      </c>
      <c r="C32" s="51">
        <v>30</v>
      </c>
      <c r="D32" s="34">
        <v>3</v>
      </c>
      <c r="E32" s="35"/>
      <c r="F32" s="36">
        <f t="shared" si="2"/>
        <v>0</v>
      </c>
    </row>
    <row r="33" spans="1:6" ht="15" customHeight="1" x14ac:dyDescent="0.25">
      <c r="A33" s="29" t="s">
        <v>55</v>
      </c>
      <c r="B33" s="37" t="s">
        <v>20</v>
      </c>
      <c r="C33" s="51">
        <v>30</v>
      </c>
      <c r="D33" s="34">
        <v>3</v>
      </c>
      <c r="E33" s="35"/>
      <c r="F33" s="36">
        <f t="shared" si="2"/>
        <v>0</v>
      </c>
    </row>
    <row r="34" spans="1:6" ht="15" customHeight="1" x14ac:dyDescent="0.25">
      <c r="A34" s="29" t="s">
        <v>97</v>
      </c>
      <c r="B34" s="37" t="s">
        <v>20</v>
      </c>
      <c r="C34" s="51">
        <v>30</v>
      </c>
      <c r="D34" s="34">
        <v>3</v>
      </c>
      <c r="E34" s="35"/>
      <c r="F34" s="36">
        <f t="shared" si="2"/>
        <v>0</v>
      </c>
    </row>
    <row r="35" spans="1:6" ht="15" customHeight="1" x14ac:dyDescent="0.25">
      <c r="A35" s="29" t="s">
        <v>98</v>
      </c>
      <c r="B35" s="37" t="s">
        <v>20</v>
      </c>
      <c r="C35" s="51">
        <v>60</v>
      </c>
      <c r="D35" s="34">
        <v>3</v>
      </c>
      <c r="E35" s="35"/>
      <c r="F35" s="36">
        <f t="shared" si="2"/>
        <v>0</v>
      </c>
    </row>
    <row r="36" spans="1:6" ht="15" customHeight="1" x14ac:dyDescent="0.25">
      <c r="A36" s="29" t="s">
        <v>99</v>
      </c>
      <c r="B36" s="37" t="s">
        <v>20</v>
      </c>
      <c r="C36" s="51">
        <v>30</v>
      </c>
      <c r="D36" s="34">
        <v>3</v>
      </c>
      <c r="E36" s="35"/>
      <c r="F36" s="36">
        <f t="shared" si="2"/>
        <v>0</v>
      </c>
    </row>
    <row r="37" spans="1:6" ht="15" customHeight="1" x14ac:dyDescent="0.25">
      <c r="A37" s="29" t="s">
        <v>100</v>
      </c>
      <c r="B37" s="37" t="s">
        <v>20</v>
      </c>
      <c r="C37" s="51">
        <v>30</v>
      </c>
      <c r="D37" s="34">
        <v>3</v>
      </c>
      <c r="E37" s="35"/>
      <c r="F37" s="36">
        <f t="shared" si="2"/>
        <v>0</v>
      </c>
    </row>
    <row r="38" spans="1:6" ht="15" customHeight="1" x14ac:dyDescent="0.25">
      <c r="A38" s="189"/>
      <c r="B38" s="190"/>
      <c r="C38" s="190"/>
      <c r="D38" s="190"/>
      <c r="E38" s="190"/>
      <c r="F38" s="191"/>
    </row>
    <row r="39" spans="1:6" ht="15" customHeight="1" x14ac:dyDescent="0.25">
      <c r="A39" s="167" t="s">
        <v>49</v>
      </c>
      <c r="B39" s="169"/>
      <c r="C39" s="169"/>
      <c r="D39" s="169"/>
      <c r="E39" s="169"/>
      <c r="F39" s="170"/>
    </row>
    <row r="40" spans="1:6" ht="15" customHeight="1" x14ac:dyDescent="0.25">
      <c r="A40" s="32" t="s">
        <v>134</v>
      </c>
      <c r="B40" s="37" t="s">
        <v>20</v>
      </c>
      <c r="C40" s="51">
        <v>15</v>
      </c>
      <c r="D40" s="51">
        <v>3</v>
      </c>
      <c r="E40" s="35"/>
      <c r="F40" s="36">
        <f>ROUND(C40*D40*E40,2)</f>
        <v>0</v>
      </c>
    </row>
    <row r="41" spans="1:6" ht="24.6" customHeight="1" x14ac:dyDescent="0.25">
      <c r="A41" s="29" t="s">
        <v>86</v>
      </c>
      <c r="B41" s="37" t="s">
        <v>20</v>
      </c>
      <c r="C41" s="51">
        <v>30</v>
      </c>
      <c r="D41" s="51">
        <v>3</v>
      </c>
      <c r="E41" s="35"/>
      <c r="F41" s="36">
        <f>ROUND(C41*D41*E41,2)</f>
        <v>0</v>
      </c>
    </row>
    <row r="42" spans="1:6" ht="15" customHeight="1" x14ac:dyDescent="0.25">
      <c r="A42" s="54" t="s">
        <v>85</v>
      </c>
      <c r="B42" s="37" t="s">
        <v>20</v>
      </c>
      <c r="C42" s="51">
        <v>60</v>
      </c>
      <c r="D42" s="51">
        <v>3</v>
      </c>
      <c r="E42" s="35"/>
      <c r="F42" s="36">
        <f t="shared" ref="F42" si="3">ROUND(C42*D42*E42,2)</f>
        <v>0</v>
      </c>
    </row>
    <row r="43" spans="1:6" ht="15" customHeight="1" x14ac:dyDescent="0.25">
      <c r="A43" s="54" t="s">
        <v>87</v>
      </c>
      <c r="B43" s="37" t="s">
        <v>20</v>
      </c>
      <c r="C43" s="51">
        <v>60</v>
      </c>
      <c r="D43" s="51">
        <v>3</v>
      </c>
      <c r="E43" s="35"/>
      <c r="F43" s="36">
        <f>ROUND(C43*D43*E43,2)</f>
        <v>0</v>
      </c>
    </row>
    <row r="44" spans="1:6" ht="15" customHeight="1" x14ac:dyDescent="0.25">
      <c r="A44" s="54" t="s">
        <v>88</v>
      </c>
      <c r="B44" s="37" t="s">
        <v>20</v>
      </c>
      <c r="C44" s="51">
        <v>60</v>
      </c>
      <c r="D44" s="51">
        <v>3</v>
      </c>
      <c r="E44" s="35"/>
      <c r="F44" s="36">
        <f t="shared" ref="F44" si="4">ROUND(C44*D44*E44,2)</f>
        <v>0</v>
      </c>
    </row>
    <row r="45" spans="1:6" ht="15" customHeight="1" thickBot="1" x14ac:dyDescent="0.3">
      <c r="A45" s="192"/>
      <c r="B45" s="193"/>
      <c r="C45" s="193"/>
      <c r="D45" s="193"/>
      <c r="E45" s="193"/>
      <c r="F45" s="194"/>
    </row>
    <row r="46" spans="1:6" ht="15" customHeight="1" thickBot="1" x14ac:dyDescent="0.3">
      <c r="A46" s="180" t="s">
        <v>46</v>
      </c>
      <c r="B46" s="181"/>
      <c r="C46" s="181"/>
      <c r="D46" s="181"/>
      <c r="E46" s="182"/>
      <c r="F46" s="33">
        <f>SUM(F14:F44)</f>
        <v>0</v>
      </c>
    </row>
    <row r="47" spans="1:6" ht="15" customHeight="1" x14ac:dyDescent="0.25">
      <c r="A47" s="10"/>
      <c r="B47" s="10"/>
      <c r="C47" s="10"/>
      <c r="D47" s="10"/>
      <c r="E47" s="10"/>
      <c r="F47" s="10"/>
    </row>
    <row r="48" spans="1:6" ht="15" customHeight="1" x14ac:dyDescent="0.25">
      <c r="A48" s="10"/>
      <c r="B48" s="10"/>
      <c r="C48" s="10"/>
      <c r="D48" s="10"/>
      <c r="E48" s="10"/>
      <c r="F48" s="10"/>
    </row>
    <row r="49" spans="1:6" ht="15" customHeight="1" x14ac:dyDescent="0.25">
      <c r="A49" s="11"/>
      <c r="B49" s="31"/>
      <c r="C49" s="10"/>
      <c r="D49" s="10"/>
      <c r="E49" s="10"/>
      <c r="F49" s="10"/>
    </row>
  </sheetData>
  <mergeCells count="19">
    <mergeCell ref="A46:E46"/>
    <mergeCell ref="A29:F29"/>
    <mergeCell ref="A21:F21"/>
    <mergeCell ref="A22:F22"/>
    <mergeCell ref="A28:F28"/>
    <mergeCell ref="A30:F30"/>
    <mergeCell ref="A39:F39"/>
    <mergeCell ref="A45:F45"/>
    <mergeCell ref="A38:F38"/>
    <mergeCell ref="E9:F10"/>
    <mergeCell ref="A12:F12"/>
    <mergeCell ref="A13:F13"/>
    <mergeCell ref="A1:F1"/>
    <mergeCell ref="A6:F6"/>
    <mergeCell ref="A9:A11"/>
    <mergeCell ref="B9:B11"/>
    <mergeCell ref="C9:C11"/>
    <mergeCell ref="D9:D11"/>
    <mergeCell ref="A3:F5"/>
  </mergeCells>
  <pageMargins left="0.25" right="0.25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showGridLines="0" view="pageBreakPreview" zoomScale="90" zoomScaleNormal="100" zoomScaleSheetLayoutView="90" workbookViewId="0">
      <selection activeCell="E22" sqref="E22"/>
    </sheetView>
  </sheetViews>
  <sheetFormatPr defaultColWidth="11.42578125" defaultRowHeight="15" customHeight="1" x14ac:dyDescent="0.25"/>
  <cols>
    <col min="1" max="1" width="5.7109375" style="1" customWidth="1"/>
    <col min="2" max="2" width="35.7109375" style="1" customWidth="1"/>
    <col min="3" max="3" width="10.7109375" style="43" customWidth="1"/>
    <col min="4" max="6" width="12.7109375" style="43" customWidth="1"/>
    <col min="7" max="16384" width="11.42578125" style="1"/>
  </cols>
  <sheetData>
    <row r="1" spans="1:6" ht="15" customHeight="1" x14ac:dyDescent="0.25">
      <c r="A1" s="200" t="s">
        <v>108</v>
      </c>
      <c r="B1" s="200"/>
      <c r="C1" s="200"/>
      <c r="D1" s="200"/>
      <c r="E1" s="200"/>
      <c r="F1" s="200"/>
    </row>
    <row r="2" spans="1:6" ht="15" customHeight="1" x14ac:dyDescent="0.25">
      <c r="A2" s="38"/>
      <c r="B2" s="38"/>
      <c r="C2" s="38"/>
      <c r="D2" s="38"/>
      <c r="E2" s="38"/>
      <c r="F2" s="38"/>
    </row>
    <row r="3" spans="1:6" ht="17.45" customHeight="1" x14ac:dyDescent="0.25">
      <c r="A3" s="149" t="str">
        <f>+AnexoGeneral!A5</f>
        <v>"ESTUDIOS DEL NUEVO PUENTE SOBRE EL RÍO ZAMORA DE LA PARROQUIA SAN MIGUEL DE CONCHAY A NUEVA PRINCIPAL"</v>
      </c>
      <c r="B3" s="149"/>
      <c r="C3" s="149"/>
      <c r="D3" s="149"/>
      <c r="E3" s="149"/>
      <c r="F3" s="149"/>
    </row>
    <row r="4" spans="1:6" ht="19.149999999999999" customHeight="1" x14ac:dyDescent="0.25">
      <c r="A4" s="149"/>
      <c r="B4" s="149"/>
      <c r="C4" s="149"/>
      <c r="D4" s="149"/>
      <c r="E4" s="149"/>
      <c r="F4" s="149"/>
    </row>
    <row r="5" spans="1:6" ht="15" customHeight="1" x14ac:dyDescent="0.25">
      <c r="A5" s="149"/>
      <c r="B5" s="149"/>
      <c r="C5" s="149"/>
      <c r="D5" s="149"/>
      <c r="E5" s="149"/>
      <c r="F5" s="149"/>
    </row>
    <row r="6" spans="1:6" ht="15" customHeight="1" x14ac:dyDescent="0.25">
      <c r="A6" s="39"/>
      <c r="B6" s="39"/>
      <c r="C6" s="39"/>
      <c r="D6" s="39"/>
      <c r="E6" s="39"/>
      <c r="F6" s="39"/>
    </row>
    <row r="7" spans="1:6" ht="15" customHeight="1" x14ac:dyDescent="0.25">
      <c r="A7" s="156" t="s">
        <v>63</v>
      </c>
      <c r="B7" s="156"/>
      <c r="C7" s="156"/>
      <c r="D7" s="156"/>
      <c r="E7" s="156"/>
      <c r="F7" s="156"/>
    </row>
    <row r="8" spans="1:6" ht="15" customHeight="1" x14ac:dyDescent="0.25">
      <c r="A8" s="156"/>
      <c r="B8" s="156"/>
      <c r="C8" s="156"/>
      <c r="D8" s="156"/>
      <c r="E8" s="156"/>
      <c r="F8" s="156"/>
    </row>
    <row r="9" spans="1:6" ht="15" customHeight="1" x14ac:dyDescent="0.25">
      <c r="A9" s="30"/>
      <c r="B9" s="30"/>
      <c r="C9" s="38"/>
      <c r="D9" s="38"/>
      <c r="E9" s="38"/>
      <c r="F9" s="38"/>
    </row>
    <row r="10" spans="1:6" ht="15" customHeight="1" x14ac:dyDescent="0.25">
      <c r="A10" s="10"/>
      <c r="B10" s="13"/>
      <c r="C10" s="39"/>
      <c r="D10" s="39"/>
      <c r="E10" s="39"/>
      <c r="F10" s="39"/>
    </row>
    <row r="11" spans="1:6" ht="15" customHeight="1" x14ac:dyDescent="0.25">
      <c r="A11" s="197" t="s">
        <v>15</v>
      </c>
      <c r="B11" s="197"/>
      <c r="C11" s="197" t="s">
        <v>16</v>
      </c>
      <c r="D11" s="197" t="s">
        <v>17</v>
      </c>
      <c r="E11" s="197" t="s">
        <v>71</v>
      </c>
      <c r="F11" s="197"/>
    </row>
    <row r="12" spans="1:6" ht="15" customHeight="1" x14ac:dyDescent="0.25">
      <c r="A12" s="197"/>
      <c r="B12" s="197"/>
      <c r="C12" s="197"/>
      <c r="D12" s="197"/>
      <c r="E12" s="66" t="s">
        <v>18</v>
      </c>
      <c r="F12" s="66" t="s">
        <v>3</v>
      </c>
    </row>
    <row r="13" spans="1:6" ht="15" customHeight="1" x14ac:dyDescent="0.25">
      <c r="A13" s="197"/>
      <c r="B13" s="197"/>
      <c r="C13" s="197"/>
      <c r="D13" s="197"/>
      <c r="E13" s="197"/>
      <c r="F13" s="197"/>
    </row>
    <row r="14" spans="1:6" ht="15" customHeight="1" x14ac:dyDescent="0.25">
      <c r="A14" s="198" t="s">
        <v>120</v>
      </c>
      <c r="B14" s="198"/>
      <c r="C14" s="198"/>
      <c r="D14" s="198"/>
      <c r="E14" s="198"/>
      <c r="F14" s="67">
        <f>SUM(F15)</f>
        <v>0</v>
      </c>
    </row>
    <row r="15" spans="1:6" ht="15" customHeight="1" x14ac:dyDescent="0.25">
      <c r="A15" s="35" t="s">
        <v>121</v>
      </c>
      <c r="B15" s="40" t="s">
        <v>23</v>
      </c>
      <c r="C15" s="34" t="s">
        <v>61</v>
      </c>
      <c r="D15" s="63">
        <v>4</v>
      </c>
      <c r="E15" s="49"/>
      <c r="F15" s="49">
        <f>D15*E15</f>
        <v>0</v>
      </c>
    </row>
    <row r="16" spans="1:6" ht="15" customHeight="1" x14ac:dyDescent="0.25">
      <c r="A16" s="195"/>
      <c r="B16" s="195"/>
      <c r="C16" s="195"/>
      <c r="D16" s="195"/>
      <c r="E16" s="195"/>
      <c r="F16" s="195"/>
    </row>
    <row r="17" spans="1:6" ht="15" customHeight="1" x14ac:dyDescent="0.25">
      <c r="A17" s="199" t="s">
        <v>122</v>
      </c>
      <c r="B17" s="199"/>
      <c r="C17" s="199"/>
      <c r="D17" s="199"/>
      <c r="E17" s="199"/>
      <c r="F17" s="67">
        <f>SUM(F18)</f>
        <v>0</v>
      </c>
    </row>
    <row r="18" spans="1:6" ht="15" customHeight="1" x14ac:dyDescent="0.25">
      <c r="A18" s="35" t="s">
        <v>123</v>
      </c>
      <c r="B18" s="41" t="s">
        <v>24</v>
      </c>
      <c r="C18" s="34" t="s">
        <v>61</v>
      </c>
      <c r="D18" s="63">
        <v>4</v>
      </c>
      <c r="E18" s="49"/>
      <c r="F18" s="49">
        <f>D18*E18</f>
        <v>0</v>
      </c>
    </row>
    <row r="19" spans="1:6" ht="15" customHeight="1" x14ac:dyDescent="0.25">
      <c r="A19" s="195"/>
      <c r="B19" s="195"/>
      <c r="C19" s="195"/>
      <c r="D19" s="195"/>
      <c r="E19" s="195"/>
      <c r="F19" s="195"/>
    </row>
    <row r="20" spans="1:6" ht="15" customHeight="1" x14ac:dyDescent="0.25">
      <c r="A20" s="199" t="s">
        <v>124</v>
      </c>
      <c r="B20" s="199"/>
      <c r="C20" s="199"/>
      <c r="D20" s="199"/>
      <c r="E20" s="199"/>
      <c r="F20" s="67">
        <f>SUM(F21:F22)</f>
        <v>0</v>
      </c>
    </row>
    <row r="21" spans="1:6" ht="30" x14ac:dyDescent="0.25">
      <c r="A21" s="35" t="s">
        <v>135</v>
      </c>
      <c r="B21" s="41" t="s">
        <v>110</v>
      </c>
      <c r="C21" s="34" t="s">
        <v>138</v>
      </c>
      <c r="D21" s="63">
        <v>1</v>
      </c>
      <c r="E21" s="49">
        <f>'Ensayos Suelos'!G31</f>
        <v>0</v>
      </c>
      <c r="F21" s="49">
        <f>D21*E21</f>
        <v>0</v>
      </c>
    </row>
    <row r="22" spans="1:6" ht="30" x14ac:dyDescent="0.25">
      <c r="A22" s="35" t="s">
        <v>136</v>
      </c>
      <c r="B22" s="41" t="s">
        <v>137</v>
      </c>
      <c r="C22" s="34" t="s">
        <v>138</v>
      </c>
      <c r="D22" s="63">
        <v>1</v>
      </c>
      <c r="E22" s="49"/>
      <c r="F22" s="49">
        <f>D22*E22</f>
        <v>0</v>
      </c>
    </row>
    <row r="23" spans="1:6" ht="15" customHeight="1" x14ac:dyDescent="0.25">
      <c r="A23" s="195"/>
      <c r="B23" s="195"/>
      <c r="C23" s="195"/>
      <c r="D23" s="195"/>
      <c r="E23" s="195"/>
      <c r="F23" s="195"/>
    </row>
    <row r="24" spans="1:6" ht="15" customHeight="1" x14ac:dyDescent="0.25">
      <c r="A24" s="199" t="s">
        <v>125</v>
      </c>
      <c r="B24" s="199"/>
      <c r="C24" s="199"/>
      <c r="D24" s="199"/>
      <c r="E24" s="199"/>
      <c r="F24" s="67">
        <f>SUM(F25:F29)</f>
        <v>0</v>
      </c>
    </row>
    <row r="25" spans="1:6" ht="15" customHeight="1" x14ac:dyDescent="0.25">
      <c r="A25" s="35" t="s">
        <v>126</v>
      </c>
      <c r="B25" s="41" t="s">
        <v>29</v>
      </c>
      <c r="C25" s="34" t="s">
        <v>138</v>
      </c>
      <c r="D25" s="63">
        <v>1</v>
      </c>
      <c r="E25" s="49"/>
      <c r="F25" s="49">
        <f>D25*E25</f>
        <v>0</v>
      </c>
    </row>
    <row r="26" spans="1:6" ht="15" customHeight="1" x14ac:dyDescent="0.25">
      <c r="A26" s="35" t="s">
        <v>127</v>
      </c>
      <c r="B26" s="41" t="s">
        <v>111</v>
      </c>
      <c r="C26" s="34" t="s">
        <v>61</v>
      </c>
      <c r="D26" s="63">
        <v>4</v>
      </c>
      <c r="E26" s="49"/>
      <c r="F26" s="49">
        <f t="shared" ref="F26:F29" si="0">D26*E26</f>
        <v>0</v>
      </c>
    </row>
    <row r="27" spans="1:6" ht="15" customHeight="1" x14ac:dyDescent="0.25">
      <c r="A27" s="35" t="s">
        <v>128</v>
      </c>
      <c r="B27" s="41" t="s">
        <v>90</v>
      </c>
      <c r="C27" s="34" t="s">
        <v>61</v>
      </c>
      <c r="D27" s="63">
        <v>2</v>
      </c>
      <c r="E27" s="49"/>
      <c r="F27" s="49">
        <f t="shared" si="0"/>
        <v>0</v>
      </c>
    </row>
    <row r="28" spans="1:6" ht="15" customHeight="1" x14ac:dyDescent="0.25">
      <c r="A28" s="35" t="s">
        <v>129</v>
      </c>
      <c r="B28" s="40" t="s">
        <v>28</v>
      </c>
      <c r="C28" s="34" t="s">
        <v>61</v>
      </c>
      <c r="D28" s="64">
        <v>4</v>
      </c>
      <c r="E28" s="49"/>
      <c r="F28" s="49">
        <f t="shared" si="0"/>
        <v>0</v>
      </c>
    </row>
    <row r="29" spans="1:6" ht="15" customHeight="1" x14ac:dyDescent="0.25">
      <c r="A29" s="35" t="s">
        <v>130</v>
      </c>
      <c r="B29" s="40" t="s">
        <v>119</v>
      </c>
      <c r="C29" s="34" t="s">
        <v>138</v>
      </c>
      <c r="D29" s="64">
        <v>1</v>
      </c>
      <c r="E29" s="49"/>
      <c r="F29" s="49">
        <f t="shared" si="0"/>
        <v>0</v>
      </c>
    </row>
    <row r="30" spans="1:6" ht="15" customHeight="1" x14ac:dyDescent="0.25">
      <c r="A30" s="195"/>
      <c r="B30" s="195"/>
      <c r="C30" s="195"/>
      <c r="D30" s="195"/>
      <c r="E30" s="195"/>
      <c r="F30" s="195"/>
    </row>
    <row r="31" spans="1:6" ht="15" customHeight="1" x14ac:dyDescent="0.25">
      <c r="A31" s="196" t="s">
        <v>60</v>
      </c>
      <c r="B31" s="196"/>
      <c r="C31" s="196"/>
      <c r="D31" s="196"/>
      <c r="E31" s="196"/>
      <c r="F31" s="68">
        <f>+F14+F17+F20+F24</f>
        <v>0</v>
      </c>
    </row>
    <row r="32" spans="1:6" ht="15" customHeight="1" x14ac:dyDescent="0.25">
      <c r="A32" s="10"/>
      <c r="B32" s="5"/>
      <c r="C32" s="42"/>
      <c r="D32" s="42"/>
      <c r="E32" s="42"/>
      <c r="F32" s="39"/>
    </row>
    <row r="33" spans="1:5" ht="15" customHeight="1" x14ac:dyDescent="0.25">
      <c r="A33" s="10"/>
      <c r="B33" s="10"/>
      <c r="C33" s="39"/>
      <c r="D33" s="39"/>
      <c r="E33" s="39"/>
    </row>
    <row r="34" spans="1:5" ht="15" customHeight="1" x14ac:dyDescent="0.25">
      <c r="A34" s="146"/>
      <c r="B34" s="146"/>
      <c r="C34" s="39"/>
      <c r="D34" s="39"/>
    </row>
  </sheetData>
  <mergeCells count="18">
    <mergeCell ref="A1:F1"/>
    <mergeCell ref="A11:B12"/>
    <mergeCell ref="C11:C12"/>
    <mergeCell ref="D11:D12"/>
    <mergeCell ref="E11:F11"/>
    <mergeCell ref="A7:F8"/>
    <mergeCell ref="A19:F19"/>
    <mergeCell ref="A16:F16"/>
    <mergeCell ref="A34:B34"/>
    <mergeCell ref="A31:E31"/>
    <mergeCell ref="A3:F5"/>
    <mergeCell ref="A13:F13"/>
    <mergeCell ref="A14:E14"/>
    <mergeCell ref="A24:E24"/>
    <mergeCell ref="A23:F23"/>
    <mergeCell ref="A30:F30"/>
    <mergeCell ref="A17:E17"/>
    <mergeCell ref="A20:E20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9C0-97A9-4405-81E6-5A66DE8E2278}">
  <dimension ref="A2:G31"/>
  <sheetViews>
    <sheetView view="pageBreakPreview" zoomScaleNormal="100" zoomScaleSheetLayoutView="100" workbookViewId="0">
      <selection activeCell="F23" sqref="F23"/>
    </sheetView>
  </sheetViews>
  <sheetFormatPr defaultColWidth="9.140625" defaultRowHeight="15" x14ac:dyDescent="0.25"/>
  <cols>
    <col min="1" max="1" width="5.28515625" style="104" customWidth="1"/>
    <col min="2" max="2" width="26.42578125" style="108" customWidth="1"/>
    <col min="3" max="3" width="7.28515625" style="108" bestFit="1" customWidth="1"/>
    <col min="4" max="4" width="11.42578125" style="105" customWidth="1"/>
    <col min="5" max="5" width="9.140625" style="100"/>
    <col min="6" max="6" width="14.5703125" style="101" customWidth="1"/>
    <col min="7" max="7" width="12.28515625" style="101" customWidth="1"/>
    <col min="8" max="16384" width="9.140625" style="100"/>
  </cols>
  <sheetData>
    <row r="2" spans="1:7" s="99" customFormat="1" ht="30" x14ac:dyDescent="0.25">
      <c r="A2" s="94" t="s">
        <v>146</v>
      </c>
      <c r="B2" s="106" t="s">
        <v>177</v>
      </c>
      <c r="C2" s="106" t="s">
        <v>180</v>
      </c>
      <c r="D2" s="95" t="s">
        <v>147</v>
      </c>
      <c r="E2" s="94" t="s">
        <v>17</v>
      </c>
      <c r="F2" s="94" t="s">
        <v>148</v>
      </c>
      <c r="G2" s="95" t="s">
        <v>149</v>
      </c>
    </row>
    <row r="3" spans="1:7" x14ac:dyDescent="0.25">
      <c r="A3" s="102"/>
      <c r="B3" s="107" t="s">
        <v>150</v>
      </c>
      <c r="C3" s="107"/>
      <c r="D3" s="97"/>
      <c r="E3" s="96"/>
      <c r="F3" s="96"/>
      <c r="G3" s="97"/>
    </row>
    <row r="4" spans="1:7" x14ac:dyDescent="0.25">
      <c r="A4" s="102">
        <v>1.1000000000000001</v>
      </c>
      <c r="B4" s="98" t="s">
        <v>151</v>
      </c>
      <c r="C4" s="98" t="s">
        <v>181</v>
      </c>
      <c r="D4" s="97"/>
      <c r="E4" s="96">
        <v>6</v>
      </c>
      <c r="F4" s="96">
        <v>1</v>
      </c>
      <c r="G4" s="97">
        <f t="shared" ref="G4:G30" si="0">+F4*E4*D4</f>
        <v>0</v>
      </c>
    </row>
    <row r="5" spans="1:7" ht="19.5" customHeight="1" x14ac:dyDescent="0.25">
      <c r="A5" s="102">
        <v>1.2</v>
      </c>
      <c r="B5" s="98" t="s">
        <v>152</v>
      </c>
      <c r="C5" s="98" t="s">
        <v>181</v>
      </c>
      <c r="D5" s="97"/>
      <c r="E5" s="96">
        <v>6</v>
      </c>
      <c r="F5" s="96">
        <v>1</v>
      </c>
      <c r="G5" s="97">
        <f t="shared" si="0"/>
        <v>0</v>
      </c>
    </row>
    <row r="6" spans="1:7" x14ac:dyDescent="0.25">
      <c r="A6" s="102">
        <v>1.3</v>
      </c>
      <c r="B6" s="98" t="s">
        <v>153</v>
      </c>
      <c r="C6" s="98" t="s">
        <v>181</v>
      </c>
      <c r="D6" s="97"/>
      <c r="E6" s="96">
        <v>2</v>
      </c>
      <c r="F6" s="96">
        <v>1</v>
      </c>
      <c r="G6" s="97">
        <f t="shared" si="0"/>
        <v>0</v>
      </c>
    </row>
    <row r="7" spans="1:7" x14ac:dyDescent="0.25">
      <c r="A7" s="102">
        <v>1.4</v>
      </c>
      <c r="B7" s="98" t="s">
        <v>154</v>
      </c>
      <c r="C7" s="98" t="s">
        <v>181</v>
      </c>
      <c r="D7" s="97"/>
      <c r="E7" s="96">
        <v>4</v>
      </c>
      <c r="F7" s="96">
        <v>1</v>
      </c>
      <c r="G7" s="97">
        <f t="shared" si="0"/>
        <v>0</v>
      </c>
    </row>
    <row r="8" spans="1:7" x14ac:dyDescent="0.25">
      <c r="A8" s="102">
        <v>1.5</v>
      </c>
      <c r="B8" s="98" t="s">
        <v>155</v>
      </c>
      <c r="C8" s="98" t="s">
        <v>181</v>
      </c>
      <c r="D8" s="97"/>
      <c r="E8" s="96">
        <v>2</v>
      </c>
      <c r="F8" s="96">
        <v>1</v>
      </c>
      <c r="G8" s="97">
        <f t="shared" si="0"/>
        <v>0</v>
      </c>
    </row>
    <row r="9" spans="1:7" x14ac:dyDescent="0.25">
      <c r="A9" s="102"/>
      <c r="B9" s="107" t="s">
        <v>156</v>
      </c>
      <c r="C9" s="107"/>
      <c r="D9" s="97"/>
      <c r="E9" s="96"/>
      <c r="F9" s="96"/>
      <c r="G9" s="97"/>
    </row>
    <row r="10" spans="1:7" ht="30" x14ac:dyDescent="0.25">
      <c r="A10" s="102">
        <v>1.6</v>
      </c>
      <c r="B10" s="98" t="s">
        <v>157</v>
      </c>
      <c r="C10" s="98" t="s">
        <v>182</v>
      </c>
      <c r="D10" s="97"/>
      <c r="E10" s="96">
        <v>60</v>
      </c>
      <c r="F10" s="96">
        <v>1</v>
      </c>
      <c r="G10" s="97">
        <f t="shared" si="0"/>
        <v>0</v>
      </c>
    </row>
    <row r="11" spans="1:7" x14ac:dyDescent="0.25">
      <c r="A11" s="102">
        <v>1.7</v>
      </c>
      <c r="B11" s="98" t="s">
        <v>158</v>
      </c>
      <c r="C11" s="98" t="s">
        <v>182</v>
      </c>
      <c r="D11" s="97"/>
      <c r="E11" s="96">
        <v>240</v>
      </c>
      <c r="F11" s="96">
        <v>1</v>
      </c>
      <c r="G11" s="97">
        <f t="shared" si="0"/>
        <v>0</v>
      </c>
    </row>
    <row r="12" spans="1:7" x14ac:dyDescent="0.25">
      <c r="A12" s="102"/>
      <c r="B12" s="107" t="s">
        <v>159</v>
      </c>
      <c r="C12" s="107"/>
      <c r="D12" s="97"/>
      <c r="E12" s="96"/>
      <c r="F12" s="96"/>
      <c r="G12" s="97"/>
    </row>
    <row r="13" spans="1:7" ht="45" x14ac:dyDescent="0.25">
      <c r="A13" s="102">
        <v>1.8</v>
      </c>
      <c r="B13" s="98" t="s">
        <v>160</v>
      </c>
      <c r="C13" s="98" t="s">
        <v>181</v>
      </c>
      <c r="D13" s="97"/>
      <c r="E13" s="96">
        <v>60</v>
      </c>
      <c r="F13" s="96">
        <v>1</v>
      </c>
      <c r="G13" s="97">
        <f t="shared" si="0"/>
        <v>0</v>
      </c>
    </row>
    <row r="14" spans="1:7" ht="19.5" customHeight="1" x14ac:dyDescent="0.25">
      <c r="A14" s="102">
        <v>1.9</v>
      </c>
      <c r="B14" s="98" t="s">
        <v>161</v>
      </c>
      <c r="C14" s="98" t="s">
        <v>181</v>
      </c>
      <c r="D14" s="97"/>
      <c r="E14" s="96">
        <v>10</v>
      </c>
      <c r="F14" s="96">
        <v>1</v>
      </c>
      <c r="G14" s="97">
        <f t="shared" si="0"/>
        <v>0</v>
      </c>
    </row>
    <row r="15" spans="1:7" x14ac:dyDescent="0.25">
      <c r="A15" s="103" t="s">
        <v>178</v>
      </c>
      <c r="B15" s="98" t="s">
        <v>162</v>
      </c>
      <c r="C15" s="98" t="s">
        <v>181</v>
      </c>
      <c r="D15" s="97"/>
      <c r="E15" s="96">
        <v>2</v>
      </c>
      <c r="F15" s="96">
        <v>1</v>
      </c>
      <c r="G15" s="97">
        <f t="shared" si="0"/>
        <v>0</v>
      </c>
    </row>
    <row r="16" spans="1:7" x14ac:dyDescent="0.25">
      <c r="A16" s="102">
        <v>1.1100000000000001</v>
      </c>
      <c r="B16" s="98" t="s">
        <v>163</v>
      </c>
      <c r="C16" s="98" t="s">
        <v>181</v>
      </c>
      <c r="D16" s="97"/>
      <c r="E16" s="96">
        <v>2</v>
      </c>
      <c r="F16" s="96">
        <v>1</v>
      </c>
      <c r="G16" s="97">
        <f t="shared" si="0"/>
        <v>0</v>
      </c>
    </row>
    <row r="17" spans="1:7" x14ac:dyDescent="0.25">
      <c r="A17" s="102">
        <v>1.1200000000000001</v>
      </c>
      <c r="B17" s="98" t="s">
        <v>164</v>
      </c>
      <c r="C17" s="98" t="s">
        <v>181</v>
      </c>
      <c r="D17" s="97"/>
      <c r="E17" s="96">
        <v>2</v>
      </c>
      <c r="F17" s="96">
        <v>1</v>
      </c>
      <c r="G17" s="97">
        <f t="shared" si="0"/>
        <v>0</v>
      </c>
    </row>
    <row r="18" spans="1:7" x14ac:dyDescent="0.25">
      <c r="A18" s="102">
        <v>1.1299999999999999</v>
      </c>
      <c r="B18" s="98" t="s">
        <v>165</v>
      </c>
      <c r="C18" s="98" t="s">
        <v>181</v>
      </c>
      <c r="D18" s="97"/>
      <c r="E18" s="96">
        <v>2</v>
      </c>
      <c r="F18" s="96">
        <v>1</v>
      </c>
      <c r="G18" s="97">
        <f t="shared" si="0"/>
        <v>0</v>
      </c>
    </row>
    <row r="19" spans="1:7" x14ac:dyDescent="0.25">
      <c r="A19" s="102">
        <v>1.1399999999999999</v>
      </c>
      <c r="B19" s="98" t="s">
        <v>153</v>
      </c>
      <c r="C19" s="98" t="s">
        <v>181</v>
      </c>
      <c r="D19" s="97"/>
      <c r="E19" s="96">
        <v>3</v>
      </c>
      <c r="F19" s="96">
        <v>1</v>
      </c>
      <c r="G19" s="97">
        <f t="shared" si="0"/>
        <v>0</v>
      </c>
    </row>
    <row r="20" spans="1:7" x14ac:dyDescent="0.25">
      <c r="A20" s="102">
        <v>1.1499999999999999</v>
      </c>
      <c r="B20" s="98" t="s">
        <v>155</v>
      </c>
      <c r="C20" s="98" t="s">
        <v>181</v>
      </c>
      <c r="D20" s="97"/>
      <c r="E20" s="96">
        <v>3</v>
      </c>
      <c r="F20" s="96">
        <v>1</v>
      </c>
      <c r="G20" s="97">
        <f t="shared" si="0"/>
        <v>0</v>
      </c>
    </row>
    <row r="21" spans="1:7" x14ac:dyDescent="0.25">
      <c r="A21" s="102">
        <v>1.1599999999999999</v>
      </c>
      <c r="B21" s="98" t="s">
        <v>166</v>
      </c>
      <c r="C21" s="98" t="s">
        <v>181</v>
      </c>
      <c r="D21" s="97"/>
      <c r="E21" s="96">
        <v>4</v>
      </c>
      <c r="F21" s="96">
        <v>1</v>
      </c>
      <c r="G21" s="97">
        <f t="shared" si="0"/>
        <v>0</v>
      </c>
    </row>
    <row r="22" spans="1:7" x14ac:dyDescent="0.25">
      <c r="A22" s="102">
        <v>1.17</v>
      </c>
      <c r="B22" s="98" t="s">
        <v>167</v>
      </c>
      <c r="C22" s="98" t="s">
        <v>181</v>
      </c>
      <c r="D22" s="97"/>
      <c r="E22" s="96">
        <v>4</v>
      </c>
      <c r="F22" s="96">
        <v>1</v>
      </c>
      <c r="G22" s="97">
        <f t="shared" si="0"/>
        <v>0</v>
      </c>
    </row>
    <row r="23" spans="1:7" x14ac:dyDescent="0.25">
      <c r="A23" s="102">
        <v>1.18</v>
      </c>
      <c r="B23" s="98" t="s">
        <v>168</v>
      </c>
      <c r="C23" s="98" t="s">
        <v>181</v>
      </c>
      <c r="D23" s="97"/>
      <c r="E23" s="96">
        <v>4</v>
      </c>
      <c r="F23" s="96">
        <v>1</v>
      </c>
      <c r="G23" s="97">
        <f t="shared" si="0"/>
        <v>0</v>
      </c>
    </row>
    <row r="24" spans="1:7" x14ac:dyDescent="0.25">
      <c r="A24" s="102">
        <v>1.19</v>
      </c>
      <c r="B24" s="98" t="s">
        <v>169</v>
      </c>
      <c r="C24" s="98" t="s">
        <v>181</v>
      </c>
      <c r="D24" s="97"/>
      <c r="E24" s="96">
        <v>4</v>
      </c>
      <c r="F24" s="96">
        <v>1</v>
      </c>
      <c r="G24" s="97">
        <f t="shared" si="0"/>
        <v>0</v>
      </c>
    </row>
    <row r="25" spans="1:7" x14ac:dyDescent="0.25">
      <c r="A25" s="102">
        <v>1.2</v>
      </c>
      <c r="B25" s="98" t="s">
        <v>170</v>
      </c>
      <c r="C25" s="98" t="s">
        <v>181</v>
      </c>
      <c r="D25" s="97"/>
      <c r="E25" s="96">
        <v>4</v>
      </c>
      <c r="F25" s="96">
        <v>1</v>
      </c>
      <c r="G25" s="97">
        <f t="shared" si="0"/>
        <v>0</v>
      </c>
    </row>
    <row r="26" spans="1:7" ht="30" x14ac:dyDescent="0.25">
      <c r="A26" s="102">
        <v>1.21</v>
      </c>
      <c r="B26" s="98" t="s">
        <v>171</v>
      </c>
      <c r="C26" s="98" t="s">
        <v>181</v>
      </c>
      <c r="D26" s="97"/>
      <c r="E26" s="96">
        <v>4</v>
      </c>
      <c r="F26" s="96">
        <v>1</v>
      </c>
      <c r="G26" s="97">
        <f t="shared" si="0"/>
        <v>0</v>
      </c>
    </row>
    <row r="27" spans="1:7" x14ac:dyDescent="0.25">
      <c r="A27" s="102">
        <v>1.22</v>
      </c>
      <c r="B27" s="98" t="s">
        <v>172</v>
      </c>
      <c r="C27" s="98" t="s">
        <v>181</v>
      </c>
      <c r="D27" s="97"/>
      <c r="E27" s="96">
        <v>4</v>
      </c>
      <c r="F27" s="96">
        <v>1</v>
      </c>
      <c r="G27" s="97">
        <f t="shared" si="0"/>
        <v>0</v>
      </c>
    </row>
    <row r="28" spans="1:7" ht="30" x14ac:dyDescent="0.25">
      <c r="A28" s="102">
        <v>1.23</v>
      </c>
      <c r="B28" s="98" t="s">
        <v>173</v>
      </c>
      <c r="C28" s="98" t="s">
        <v>181</v>
      </c>
      <c r="D28" s="97"/>
      <c r="E28" s="96">
        <v>4</v>
      </c>
      <c r="F28" s="96">
        <v>1</v>
      </c>
      <c r="G28" s="97">
        <f t="shared" si="0"/>
        <v>0</v>
      </c>
    </row>
    <row r="29" spans="1:7" x14ac:dyDescent="0.25">
      <c r="A29" s="102">
        <v>1.24</v>
      </c>
      <c r="B29" s="98" t="s">
        <v>174</v>
      </c>
      <c r="C29" s="98" t="s">
        <v>181</v>
      </c>
      <c r="D29" s="97"/>
      <c r="E29" s="96">
        <v>4</v>
      </c>
      <c r="F29" s="96">
        <v>1</v>
      </c>
      <c r="G29" s="97">
        <f t="shared" si="0"/>
        <v>0</v>
      </c>
    </row>
    <row r="30" spans="1:7" x14ac:dyDescent="0.25">
      <c r="A30" s="102">
        <v>1.25</v>
      </c>
      <c r="B30" s="98" t="s">
        <v>175</v>
      </c>
      <c r="C30" s="98" t="s">
        <v>181</v>
      </c>
      <c r="D30" s="97"/>
      <c r="E30" s="96">
        <v>4</v>
      </c>
      <c r="F30" s="96">
        <v>1</v>
      </c>
      <c r="G30" s="97">
        <f t="shared" si="0"/>
        <v>0</v>
      </c>
    </row>
    <row r="31" spans="1:7" x14ac:dyDescent="0.25">
      <c r="A31" s="201" t="s">
        <v>176</v>
      </c>
      <c r="B31" s="201"/>
      <c r="C31" s="201"/>
      <c r="D31" s="201"/>
      <c r="E31" s="201"/>
      <c r="F31" s="202"/>
      <c r="G31" s="97">
        <f>SUM(G4:G30)</f>
        <v>0</v>
      </c>
    </row>
  </sheetData>
  <mergeCells count="1">
    <mergeCell ref="A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AnexoGeneral</vt:lpstr>
      <vt:lpstr>Anexo_1.1</vt:lpstr>
      <vt:lpstr>Anexo_1.2</vt:lpstr>
      <vt:lpstr>Anexo_2.1</vt:lpstr>
      <vt:lpstr>Anexo_2.1A</vt:lpstr>
      <vt:lpstr>Anexo_2.2</vt:lpstr>
      <vt:lpstr>Anexo_2.2A</vt:lpstr>
      <vt:lpstr>Anexo_3</vt:lpstr>
      <vt:lpstr>Anexo_4</vt:lpstr>
      <vt:lpstr>Ensayos Suelos</vt:lpstr>
      <vt:lpstr>Anexo_1.1!Print_Area</vt:lpstr>
      <vt:lpstr>Anexo_1.2!Print_Area</vt:lpstr>
      <vt:lpstr>Anexo_2.1A!Print_Area</vt:lpstr>
      <vt:lpstr>Anexo_2.2A!Print_Area</vt:lpstr>
      <vt:lpstr>Anexo_4!Print_Area</vt:lpstr>
      <vt:lpstr>AnexoGeneral!Print_Area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</dc:creator>
  <cp:lastModifiedBy>Sebastian</cp:lastModifiedBy>
  <cp:lastPrinted>2020-12-21T20:38:04Z</cp:lastPrinted>
  <dcterms:created xsi:type="dcterms:W3CDTF">2016-04-04T13:30:18Z</dcterms:created>
  <dcterms:modified xsi:type="dcterms:W3CDTF">2025-04-14T17:06:12Z</dcterms:modified>
</cp:coreProperties>
</file>